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fdave\Desktop\ZCC usa\"/>
    </mc:Choice>
  </mc:AlternateContent>
  <xr:revisionPtr revIDLastSave="0" documentId="8_{DDC0A62A-F4D8-4BD6-819E-8937A4A2DD35}" xr6:coauthVersionLast="41" xr6:coauthVersionMax="41" xr10:uidLastSave="{00000000-0000-0000-0000-000000000000}"/>
  <bookViews>
    <workbookView xWindow="-93" yWindow="-93" windowWidth="18426" windowHeight="11746" tabRatio="779" activeTab="1" xr2:uid="{00000000-000D-0000-FFFF-FFFF00000000}"/>
  </bookViews>
  <sheets>
    <sheet name="Instructions" sheetId="1086" r:id="rId1"/>
    <sheet name="Test Data" sheetId="1085" r:id="rId2"/>
    <sheet name="Cost Savings ZCCUSA 1st Test" sheetId="1090" r:id="rId3"/>
    <sheet name="Cost Savings ZCCUSA 2nd Test" sheetId="1089" r:id="rId4"/>
    <sheet name="Cost Savings ZCCUSA 3rd Test" sheetId="1084" r:id="rId5"/>
  </sheets>
  <definedNames>
    <definedName name="_xlnm.Print_Area" localSheetId="2">'Cost Savings ZCCUSA 1st Test'!$A$1:$K$124</definedName>
    <definedName name="_xlnm.Print_Area" localSheetId="3">'Cost Savings ZCCUSA 2nd Test'!$A$1:$K$126</definedName>
    <definedName name="_xlnm.Print_Area" localSheetId="4">'Cost Savings ZCCUSA 3rd Test'!$A$1:$K$126</definedName>
    <definedName name="_xlnm.Print_Area" localSheetId="1">'Test Data'!$B$1:$J$55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085" l="1"/>
  <c r="H34" i="1085" l="1"/>
  <c r="H40" i="1085" s="1"/>
  <c r="H44" i="1085" s="1"/>
  <c r="G37" i="1085"/>
  <c r="G40" i="1085"/>
  <c r="G44" i="1085" s="1"/>
  <c r="G32" i="1090"/>
  <c r="G34" i="1090" s="1"/>
  <c r="H37" i="1085"/>
  <c r="B71" i="1090"/>
  <c r="B70" i="1090"/>
  <c r="B11" i="1090"/>
  <c r="B10" i="1090"/>
  <c r="E17" i="1090"/>
  <c r="E21" i="1090"/>
  <c r="G17" i="1090"/>
  <c r="G18" i="1090" s="1"/>
  <c r="G20" i="1090" s="1"/>
  <c r="G21" i="1090"/>
  <c r="E35" i="1090"/>
  <c r="E32" i="1090"/>
  <c r="E34" i="1090" s="1"/>
  <c r="E47" i="1090"/>
  <c r="E44" i="1090"/>
  <c r="E46" i="1090" s="1"/>
  <c r="E49" i="1090"/>
  <c r="I11" i="1090"/>
  <c r="E30" i="1090"/>
  <c r="E42" i="1090"/>
  <c r="H70" i="1090"/>
  <c r="H71" i="1090"/>
  <c r="G35" i="1090"/>
  <c r="B74" i="1089"/>
  <c r="B73" i="1089"/>
  <c r="B11" i="1089"/>
  <c r="B10" i="1089"/>
  <c r="E19" i="1089"/>
  <c r="E20" i="1089"/>
  <c r="E22" i="1089"/>
  <c r="E24" i="1089"/>
  <c r="E40" i="1089" s="1"/>
  <c r="E26" i="1089"/>
  <c r="G19" i="1089"/>
  <c r="G20" i="1089"/>
  <c r="G24" i="1089"/>
  <c r="I18" i="1089"/>
  <c r="I17" i="1089"/>
  <c r="E38" i="1089"/>
  <c r="E35" i="1089"/>
  <c r="E37" i="1089" s="1"/>
  <c r="E50" i="1089"/>
  <c r="E47" i="1089"/>
  <c r="E49" i="1089" s="1"/>
  <c r="E52" i="1089"/>
  <c r="G50" i="1089"/>
  <c r="I10" i="1089"/>
  <c r="I11" i="1089"/>
  <c r="E18" i="1089"/>
  <c r="E33" i="1089"/>
  <c r="E45" i="1089"/>
  <c r="H73" i="1089"/>
  <c r="H74" i="1089"/>
  <c r="I34" i="1085"/>
  <c r="I40" i="1085" s="1"/>
  <c r="I44" i="1085" s="1"/>
  <c r="G37" i="1089"/>
  <c r="G52" i="1089"/>
  <c r="G26" i="1089"/>
  <c r="B74" i="1084"/>
  <c r="B73" i="1084"/>
  <c r="B10" i="1084"/>
  <c r="B11" i="1084"/>
  <c r="E19" i="1084"/>
  <c r="E20" i="1084"/>
  <c r="E22" i="1084"/>
  <c r="E24" i="1084"/>
  <c r="E26" i="1084"/>
  <c r="G19" i="1084"/>
  <c r="G20" i="1084"/>
  <c r="G21" i="1084" s="1"/>
  <c r="G24" i="1084"/>
  <c r="I18" i="1084"/>
  <c r="I17" i="1084"/>
  <c r="E38" i="1084"/>
  <c r="E35" i="1084"/>
  <c r="E37" i="1084" s="1"/>
  <c r="E50" i="1084"/>
  <c r="E47" i="1084"/>
  <c r="E49" i="1084" s="1"/>
  <c r="E52" i="1084"/>
  <c r="G50" i="1084"/>
  <c r="E18" i="1084"/>
  <c r="H74" i="1084"/>
  <c r="I11" i="1084"/>
  <c r="H73" i="1084"/>
  <c r="I10" i="1084"/>
  <c r="E45" i="1084"/>
  <c r="E33" i="1084"/>
  <c r="G22" i="1084"/>
  <c r="G38" i="1084"/>
  <c r="G47" i="1084"/>
  <c r="G49" i="1084" s="1"/>
  <c r="J37" i="1085"/>
  <c r="G52" i="1084"/>
  <c r="I37" i="1085"/>
  <c r="J34" i="1085"/>
  <c r="J40" i="1085" s="1"/>
  <c r="G49" i="1090"/>
  <c r="G44" i="1090"/>
  <c r="G46" i="1090" s="1"/>
  <c r="G40" i="1089" l="1"/>
  <c r="G22" i="1090"/>
  <c r="E48" i="1090"/>
  <c r="E50" i="1090" s="1"/>
  <c r="E39" i="1089"/>
  <c r="E51" i="1084"/>
  <c r="E53" i="1084" s="1"/>
  <c r="E18" i="1090"/>
  <c r="E20" i="1090" s="1"/>
  <c r="E22" i="1090" s="1"/>
  <c r="E24" i="1090" s="1"/>
  <c r="E39" i="1084"/>
  <c r="G21" i="1089"/>
  <c r="G23" i="1089" s="1"/>
  <c r="G25" i="1089" s="1"/>
  <c r="G27" i="1089" s="1"/>
  <c r="E36" i="1090"/>
  <c r="G36" i="1090"/>
  <c r="E21" i="1089"/>
  <c r="E23" i="1089" s="1"/>
  <c r="E25" i="1089" s="1"/>
  <c r="E27" i="1089" s="1"/>
  <c r="E40" i="1084"/>
  <c r="E51" i="1089"/>
  <c r="E53" i="1089" s="1"/>
  <c r="E41" i="1089"/>
  <c r="E37" i="1090"/>
  <c r="E21" i="1084"/>
  <c r="E23" i="1084" s="1"/>
  <c r="E25" i="1084" s="1"/>
  <c r="E27" i="1084" s="1"/>
  <c r="G39" i="1089"/>
  <c r="G41" i="1089" s="1"/>
  <c r="G51" i="1084"/>
  <c r="G53" i="1084" s="1"/>
  <c r="G48" i="1090"/>
  <c r="G50" i="1090" s="1"/>
  <c r="G23" i="1084"/>
  <c r="G25" i="1084" s="1"/>
  <c r="G35" i="1084"/>
  <c r="G37" i="1084" s="1"/>
  <c r="G49" i="1089"/>
  <c r="G51" i="1089" s="1"/>
  <c r="G53" i="1089" s="1"/>
  <c r="J44" i="1085"/>
  <c r="G37" i="1090"/>
  <c r="G26" i="1084"/>
  <c r="G40" i="1084" s="1"/>
  <c r="G39" i="1084"/>
  <c r="F58" i="1090" l="1"/>
  <c r="G38" i="1090"/>
  <c r="E41" i="1084"/>
  <c r="E55" i="1084" s="1"/>
  <c r="F61" i="1084"/>
  <c r="E55" i="1089"/>
  <c r="F60" i="1089"/>
  <c r="E38" i="1090"/>
  <c r="F59" i="1089"/>
  <c r="G41" i="1084"/>
  <c r="G27" i="1084"/>
  <c r="F59" i="1084" s="1"/>
  <c r="F62" i="1084" s="1"/>
  <c r="G24" i="1090"/>
  <c r="F56" i="1090" s="1"/>
  <c r="G55" i="1089"/>
  <c r="F57" i="1090" l="1"/>
  <c r="F60" i="1084"/>
  <c r="F62" i="1089"/>
  <c r="B62" i="1089" s="1"/>
  <c r="F59" i="1090"/>
  <c r="H59" i="1090" s="1"/>
  <c r="E52" i="1090"/>
  <c r="G55" i="1084"/>
  <c r="H62" i="1084"/>
  <c r="J45" i="1085"/>
  <c r="B62" i="1084"/>
  <c r="G52" i="1090"/>
  <c r="H45" i="1085" l="1"/>
  <c r="H62" i="1089"/>
  <c r="I45" i="1085"/>
  <c r="B59" i="1090"/>
</calcChain>
</file>

<file path=xl/sharedStrings.xml><?xml version="1.0" encoding="utf-8"?>
<sst xmlns="http://schemas.openxmlformats.org/spreadsheetml/2006/main" count="240" uniqueCount="119">
  <si>
    <t>RIGIDITY</t>
  </si>
  <si>
    <t>TOOLING REQUIRED</t>
  </si>
  <si>
    <t>TOOL PERFORMANCE</t>
  </si>
  <si>
    <t>HOLDER/BODY TYPE</t>
  </si>
  <si>
    <t>INSERT COST PER PIECE</t>
  </si>
  <si>
    <t>COMPANY / COMPETITOR</t>
  </si>
  <si>
    <t>DATE:</t>
  </si>
  <si>
    <t>Cost of Insert</t>
  </si>
  <si>
    <t>Cost Per Loaded Tool</t>
  </si>
  <si>
    <t>Insert Cost Per Part</t>
  </si>
  <si>
    <t xml:space="preserve">Cost of Inserts Used Per Year </t>
  </si>
  <si>
    <t>Note: If Insert Change is Internal to Cycle Place 0 in Insert(s) Changing Time</t>
  </si>
  <si>
    <t>Machine Operating Cost per Hour</t>
  </si>
  <si>
    <t>Minutes in 1 Hour</t>
  </si>
  <si>
    <t>Cost per Insert Change</t>
  </si>
  <si>
    <t>Number of Insert Changes per Year</t>
  </si>
  <si>
    <t>Cycle Time Savings</t>
  </si>
  <si>
    <t>Minutes in 1 hour</t>
  </si>
  <si>
    <t>Cycle Time for Tool (in Minutes)</t>
  </si>
  <si>
    <t>Operating Cost per Part</t>
  </si>
  <si>
    <t>Number of Parts Ran per Year</t>
  </si>
  <si>
    <t>Cost  of Cycle Time per Year</t>
  </si>
  <si>
    <t>Estimated Annual Cost</t>
  </si>
  <si>
    <t>TOTAL SAVINGS PER YEAR</t>
  </si>
  <si>
    <t>Cost of Inserts</t>
  </si>
  <si>
    <t>Cost of Down Time</t>
  </si>
  <si>
    <t>Cost of Cycle Time</t>
  </si>
  <si>
    <t>Total Savings</t>
  </si>
  <si>
    <t>Competitor</t>
  </si>
  <si>
    <t>COST ANALYSIS AND SAVINGS REPORT</t>
  </si>
  <si>
    <t>Company:</t>
  </si>
  <si>
    <t>COMPANY:</t>
  </si>
  <si>
    <t>SALESMAN:</t>
  </si>
  <si>
    <t>CONTACT:</t>
  </si>
  <si>
    <t>PART DESCRIPTION:</t>
  </si>
  <si>
    <t>TEL:</t>
  </si>
  <si>
    <t>WORK MATERIAL:</t>
  </si>
  <si>
    <t>FAX:</t>
  </si>
  <si>
    <t>MACHINING OPERATION (SKETCH)</t>
  </si>
  <si>
    <t>TOOL DESCRIPTION</t>
  </si>
  <si>
    <t>INSERT</t>
  </si>
  <si>
    <t>INSERT GRADE</t>
  </si>
  <si>
    <t xml:space="preserve">WORKPIECE/CUTTER DIAMETER </t>
  </si>
  <si>
    <t>FEED RATE (IPR = f or IPM = F)</t>
  </si>
  <si>
    <t>CUTTING SPEED (RPM=R or SFM=V)</t>
  </si>
  <si>
    <t>H.P. REQUIRED (% or ACTUAL)</t>
  </si>
  <si>
    <t>DEPTH OF CUT (INCHES)</t>
  </si>
  <si>
    <t xml:space="preserve">PIECES PER EDGE </t>
  </si>
  <si>
    <t xml:space="preserve">EDGES USED PER INSERT </t>
  </si>
  <si>
    <t xml:space="preserve">PIECES PER INSERT </t>
  </si>
  <si>
    <t xml:space="preserve">SURFACE FINISH (RMS) </t>
  </si>
  <si>
    <t xml:space="preserve">REASON FOR INDEXING </t>
  </si>
  <si>
    <t xml:space="preserve">INSERT COST </t>
  </si>
  <si>
    <t xml:space="preserve">HOURLY MACHINE DEPT. COST </t>
  </si>
  <si>
    <t>Contact:</t>
  </si>
  <si>
    <t xml:space="preserve">TOOL LIFE (min per edge) </t>
  </si>
  <si>
    <t>Number of Inserts In Tool</t>
  </si>
  <si>
    <t>TOTAL ANNUAL PIECES</t>
  </si>
  <si>
    <t>Number of Corners</t>
  </si>
  <si>
    <t>Cost Per Corner</t>
  </si>
  <si>
    <t>Number of Parts Per Corner</t>
  </si>
  <si>
    <t>Number of Parts Run Per Year</t>
  </si>
  <si>
    <t>Operating Cost per Minute</t>
  </si>
  <si>
    <t>Cost of Yearly Downtime</t>
  </si>
  <si>
    <t>Insert(s) Changing Time (in minutes)</t>
  </si>
  <si>
    <t>CYCLE TIME FOR TOOL (min)</t>
  </si>
  <si>
    <t>FIRST TEST</t>
  </si>
  <si>
    <t>SECOND TEST</t>
  </si>
  <si>
    <t>MACH TIME + TOOL COST FOR TOOL</t>
  </si>
  <si>
    <t>INSERT INDEX TIME (min)</t>
  </si>
  <si>
    <t>NUMBER OF INSERTS IN TOOL (multi)</t>
  </si>
  <si>
    <t>Down-Time Cost</t>
  </si>
  <si>
    <t>Insert:</t>
  </si>
  <si>
    <t>Grade:</t>
  </si>
  <si>
    <t>THIRD TEST</t>
  </si>
  <si>
    <t>WON or LOST</t>
  </si>
  <si>
    <t>TYPE OF
OPERATION</t>
  </si>
  <si>
    <t>COOLANT
TYPE</t>
  </si>
  <si>
    <t>COOLANT
METHOD</t>
  </si>
  <si>
    <t>COST  EVALUATION</t>
  </si>
  <si>
    <t>EST ANNUAL INSERT USAGE (pcs)</t>
  </si>
  <si>
    <t>REPORT# :</t>
  </si>
  <si>
    <t>CURRENT</t>
  </si>
  <si>
    <t>MACHINE
TOOL &amp; TYPE</t>
  </si>
  <si>
    <t>COMMENTS:</t>
  </si>
  <si>
    <r>
      <t xml:space="preserve">CUTTING
</t>
    </r>
    <r>
      <rPr>
        <b/>
        <sz val="9"/>
        <rFont val="Arial"/>
        <family val="2"/>
      </rPr>
      <t>PARAMETERS</t>
    </r>
  </si>
  <si>
    <t>MAT'L HARDNESS:</t>
  </si>
  <si>
    <t>Quality, Performance, Value</t>
  </si>
  <si>
    <t xml:space="preserve">                     TEST/FIELD TOOL EVALUATION REPORT</t>
  </si>
  <si>
    <t>ZCCUSA</t>
  </si>
  <si>
    <t>ZCCCT</t>
  </si>
  <si>
    <t>ZCCUSA Rep:</t>
  </si>
  <si>
    <t>ZCCUSA  Rep:</t>
  </si>
  <si>
    <t>QUALITY YOU EXPECT, PERFORMANCE YOU DEMAND, VALUE YOU DESERVE</t>
  </si>
  <si>
    <t xml:space="preserve">Dave Williams </t>
  </si>
  <si>
    <t>OK</t>
  </si>
  <si>
    <t xml:space="preserve">Synthetic </t>
  </si>
  <si>
    <t>wear</t>
  </si>
  <si>
    <t>T</t>
  </si>
  <si>
    <t>Kennametal</t>
  </si>
  <si>
    <t>cnmg643 rk</t>
  </si>
  <si>
    <t>mc5015</t>
  </si>
  <si>
    <t>y</t>
  </si>
  <si>
    <t>bc252</t>
  </si>
  <si>
    <t>Tire Mold Bases</t>
  </si>
  <si>
    <t>Alloy Steel Cast with scale</t>
  </si>
  <si>
    <t xml:space="preserve"> </t>
  </si>
  <si>
    <t>Rough turing face &amp; OD</t>
  </si>
  <si>
    <t>VTL</t>
  </si>
  <si>
    <t>Flood</t>
  </si>
  <si>
    <t>cnmg643 RK</t>
  </si>
  <si>
    <t>cnmg643 DR</t>
  </si>
  <si>
    <t>ybc252</t>
  </si>
  <si>
    <t>mclnl24-6</t>
  </si>
  <si>
    <t xml:space="preserve">CNMG 643 DR </t>
  </si>
  <si>
    <t>YBC152</t>
  </si>
  <si>
    <t xml:space="preserve">We beat Kennametal, Wida and Misubishi on this test </t>
  </si>
  <si>
    <t>Tire Mold Customer</t>
  </si>
  <si>
    <t xml:space="preserve">Rough Turning Hot forged Tire Mold. Lots of scale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</si>
</sst>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_);_(@_)"/>
    <numFmt numFmtId="166" formatCode="[$-409]dd\-mmm\-yy;@"/>
    <numFmt numFmtId="167" formatCode="[&lt;=9999999]###\-####;\(###\)\ ###\-####"/>
    <numFmt numFmtId="168" formatCode="&quot;$&quot;#,##0.00"/>
    <numFmt numFmtId="169" formatCode="&quot;$&quot;#,##0.000"/>
    <numFmt numFmtId="170" formatCode="_(&quot;$&quot;* ##0.000_);_(&quot;$&quot;* \(#,##0.000\);_(&quot;$&quot;* &quot;-&quot;??_);_(@_)"/>
    <numFmt numFmtId="171" formatCode="_(&quot;$&quot;* ##0.00_);_(&quot;$&quot;* \(#,##0.00\);_(&quot;$&quot;* &quot;-&quot;??_);_(@_)"/>
    <numFmt numFmtId="172" formatCode="_(&quot;$&quot;* #,##0.000_);_(&quot;$&quot;* \(#,##0.000\);_(&quot;$&quot;* &quot;-&quot;???_);_(@_)"/>
    <numFmt numFmtId="173" formatCode="_(* #,##0.0000_);_(* \(#,##0.0000\);_(* &quot;-&quot;????_);_(@_)"/>
    <numFmt numFmtId="174" formatCode="mm/dd/yy;@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 Black"/>
      <family val="2"/>
    </font>
    <font>
      <b/>
      <sz val="36"/>
      <name val="Arial Black"/>
      <family val="2"/>
    </font>
    <font>
      <b/>
      <sz val="18"/>
      <color indexed="12"/>
      <name val="Arial"/>
      <family val="2"/>
    </font>
    <font>
      <b/>
      <i/>
      <sz val="10"/>
      <name val="Comic Sans MS"/>
      <family val="4"/>
    </font>
    <font>
      <b/>
      <sz val="7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 Black"/>
      <family val="2"/>
    </font>
    <font>
      <sz val="6"/>
      <color indexed="10"/>
      <name val="Arial Narrow"/>
      <family val="2"/>
    </font>
    <font>
      <sz val="12"/>
      <name val="Times New Roman"/>
      <family val="1"/>
    </font>
    <font>
      <i/>
      <sz val="14"/>
      <color indexed="57"/>
      <name val="Arial"/>
      <family val="2"/>
    </font>
    <font>
      <sz val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theme="3"/>
      <name val="Arial Narrow"/>
      <family val="2"/>
    </font>
    <font>
      <b/>
      <sz val="16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44" fontId="3" fillId="0" borderId="0" xfId="1" applyFont="1" applyAlignment="1" applyProtection="1">
      <alignment horizontal="right"/>
    </xf>
    <xf numFmtId="0" fontId="0" fillId="0" borderId="0" xfId="0" applyFill="1"/>
    <xf numFmtId="0" fontId="0" fillId="0" borderId="0" xfId="0" applyBorder="1"/>
    <xf numFmtId="0" fontId="3" fillId="0" borderId="0" xfId="0" applyFont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right"/>
    </xf>
    <xf numFmtId="0" fontId="0" fillId="0" borderId="0" xfId="0" applyBorder="1" applyAlignment="1"/>
    <xf numFmtId="0" fontId="0" fillId="0" borderId="0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41" fontId="3" fillId="0" borderId="2" xfId="0" applyNumberFormat="1" applyFont="1" applyBorder="1" applyAlignment="1" applyProtection="1">
      <alignment horizontal="right"/>
    </xf>
    <xf numFmtId="172" fontId="3" fillId="0" borderId="0" xfId="1" applyNumberFormat="1" applyFont="1" applyBorder="1" applyAlignment="1" applyProtection="1">
      <alignment horizontal="right"/>
    </xf>
    <xf numFmtId="43" fontId="3" fillId="0" borderId="2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173" fontId="3" fillId="0" borderId="2" xfId="0" applyNumberFormat="1" applyFont="1" applyBorder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4" fontId="9" fillId="0" borderId="0" xfId="0" applyNumberFormat="1" applyFont="1" applyFill="1" applyAlignment="1" applyProtection="1">
      <alignment horizontal="left"/>
    </xf>
    <xf numFmtId="44" fontId="9" fillId="0" borderId="2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44" fontId="7" fillId="0" borderId="0" xfId="1" applyNumberFormat="1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horizontal="left"/>
    </xf>
    <xf numFmtId="0" fontId="8" fillId="2" borderId="4" xfId="0" applyFont="1" applyFill="1" applyBorder="1" applyProtection="1"/>
    <xf numFmtId="0" fontId="8" fillId="2" borderId="5" xfId="0" applyFont="1" applyFill="1" applyBorder="1" applyAlignment="1" applyProtection="1">
      <alignment horizontal="left"/>
    </xf>
    <xf numFmtId="0" fontId="8" fillId="2" borderId="6" xfId="0" applyFont="1" applyFill="1" applyBorder="1" applyProtection="1"/>
    <xf numFmtId="0" fontId="8" fillId="2" borderId="0" xfId="0" applyFont="1" applyFill="1" applyBorder="1" applyProtection="1"/>
    <xf numFmtId="0" fontId="8" fillId="2" borderId="7" xfId="0" applyFont="1" applyFill="1" applyBorder="1" applyProtection="1"/>
    <xf numFmtId="0" fontId="0" fillId="0" borderId="0" xfId="0" applyFill="1" applyBorder="1" applyProtection="1"/>
    <xf numFmtId="171" fontId="3" fillId="0" borderId="0" xfId="1" applyNumberFormat="1" applyFont="1" applyBorder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horizontal="right"/>
      <protection locked="0"/>
    </xf>
    <xf numFmtId="170" fontId="3" fillId="0" borderId="0" xfId="1" applyNumberFormat="1" applyFont="1" applyBorder="1" applyAlignment="1" applyProtection="1">
      <alignment horizontal="right"/>
      <protection hidden="1"/>
    </xf>
    <xf numFmtId="171" fontId="0" fillId="0" borderId="0" xfId="0" applyNumberFormat="1" applyBorder="1"/>
    <xf numFmtId="0" fontId="19" fillId="0" borderId="0" xfId="0" applyFont="1"/>
    <xf numFmtId="165" fontId="20" fillId="0" borderId="0" xfId="1" applyNumberFormat="1" applyFont="1" applyBorder="1" applyAlignment="1" applyProtection="1">
      <alignment horizontal="right"/>
      <protection hidden="1"/>
    </xf>
    <xf numFmtId="0" fontId="19" fillId="0" borderId="0" xfId="0" applyFont="1" applyBorder="1"/>
    <xf numFmtId="0" fontId="22" fillId="0" borderId="0" xfId="0" applyFont="1" applyAlignment="1" applyProtection="1">
      <alignment horizontal="center" vertical="center"/>
    </xf>
    <xf numFmtId="0" fontId="0" fillId="0" borderId="0" xfId="0" applyAlignment="1"/>
    <xf numFmtId="0" fontId="23" fillId="0" borderId="0" xfId="0" applyFont="1" applyAlignment="1"/>
    <xf numFmtId="0" fontId="24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1" fillId="0" borderId="8" xfId="0" applyFont="1" applyBorder="1" applyAlignment="1" applyProtection="1">
      <alignment horizontal="center" vertical="top" shrinkToFit="1"/>
      <protection locked="0"/>
    </xf>
    <xf numFmtId="3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Font="1" applyBorder="1" applyAlignment="1" applyProtection="1">
      <alignment horizontal="center" vertical="top"/>
      <protection locked="0"/>
    </xf>
    <xf numFmtId="164" fontId="11" fillId="0" borderId="8" xfId="0" applyNumberFormat="1" applyFont="1" applyBorder="1" applyAlignment="1" applyProtection="1">
      <alignment horizontal="center" vertical="top"/>
      <protection locked="0"/>
    </xf>
    <xf numFmtId="164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11" fillId="0" borderId="8" xfId="0" applyNumberFormat="1" applyFont="1" applyBorder="1" applyAlignment="1" applyProtection="1">
      <alignment horizontal="center" vertical="top"/>
      <protection locked="0"/>
    </xf>
    <xf numFmtId="168" fontId="11" fillId="0" borderId="8" xfId="0" applyNumberFormat="1" applyFont="1" applyBorder="1" applyAlignment="1" applyProtection="1">
      <alignment horizontal="center" vertical="top"/>
      <protection locked="0"/>
    </xf>
    <xf numFmtId="168" fontId="11" fillId="0" borderId="8" xfId="0" applyNumberFormat="1" applyFont="1" applyBorder="1" applyAlignment="1" applyProtection="1">
      <alignment horizontal="center" vertical="top" shrinkToFit="1"/>
      <protection locked="0"/>
    </xf>
    <xf numFmtId="1" fontId="11" fillId="0" borderId="8" xfId="0" applyNumberFormat="1" applyFont="1" applyBorder="1" applyAlignment="1" applyProtection="1">
      <alignment horizontal="center" vertical="top"/>
      <protection locked="0"/>
    </xf>
    <xf numFmtId="1" fontId="11" fillId="0" borderId="8" xfId="0" applyNumberFormat="1" applyFont="1" applyBorder="1" applyAlignment="1" applyProtection="1">
      <alignment horizontal="center" vertical="top" shrinkToFit="1"/>
      <protection locked="0"/>
    </xf>
    <xf numFmtId="2" fontId="11" fillId="0" borderId="8" xfId="0" applyNumberFormat="1" applyFont="1" applyBorder="1" applyAlignment="1" applyProtection="1">
      <alignment horizontal="center" vertical="top" shrinkToFit="1"/>
      <protection locked="0"/>
    </xf>
    <xf numFmtId="0" fontId="12" fillId="0" borderId="8" xfId="0" applyFont="1" applyFill="1" applyBorder="1" applyAlignment="1" applyProtection="1">
      <alignment horizontal="center" shrinkToFit="1"/>
      <protection locked="0"/>
    </xf>
    <xf numFmtId="174" fontId="2" fillId="0" borderId="8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vertical="top"/>
      <protection locked="0"/>
    </xf>
    <xf numFmtId="41" fontId="3" fillId="0" borderId="2" xfId="0" applyNumberFormat="1" applyFont="1" applyFill="1" applyBorder="1" applyAlignment="1" applyProtection="1">
      <alignment horizontal="right"/>
    </xf>
    <xf numFmtId="0" fontId="31" fillId="0" borderId="0" xfId="0" applyFont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top" shrinkToFit="1"/>
      <protection locked="0"/>
    </xf>
    <xf numFmtId="3" fontId="0" fillId="0" borderId="8" xfId="0" applyNumberFormat="1" applyFont="1" applyBorder="1" applyAlignment="1" applyProtection="1">
      <alignment horizontal="center" vertical="top" shrinkToFit="1"/>
      <protection locked="0"/>
    </xf>
    <xf numFmtId="3" fontId="0" fillId="0" borderId="8" xfId="0" applyNumberFormat="1" applyFont="1" applyBorder="1" applyAlignment="1" applyProtection="1">
      <alignment horizontal="center" vertical="top"/>
      <protection locked="0"/>
    </xf>
    <xf numFmtId="169" fontId="11" fillId="3" borderId="8" xfId="0" applyNumberFormat="1" applyFont="1" applyFill="1" applyBorder="1" applyAlignment="1" applyProtection="1">
      <alignment horizontal="center" vertical="top"/>
      <protection hidden="1"/>
    </xf>
    <xf numFmtId="168" fontId="11" fillId="3" borderId="8" xfId="0" applyNumberFormat="1" applyFont="1" applyFill="1" applyBorder="1" applyAlignment="1" applyProtection="1">
      <alignment horizontal="center" vertical="top" shrinkToFit="1"/>
      <protection hidden="1"/>
    </xf>
    <xf numFmtId="1" fontId="11" fillId="3" borderId="8" xfId="0" applyNumberFormat="1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 shrinkToFit="1"/>
      <protection hidden="1"/>
    </xf>
    <xf numFmtId="0" fontId="18" fillId="3" borderId="8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 wrapText="1" shrinkToFit="1"/>
    </xf>
    <xf numFmtId="0" fontId="18" fillId="3" borderId="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shrinkToFit="1"/>
    </xf>
    <xf numFmtId="0" fontId="11" fillId="3" borderId="8" xfId="0" applyFont="1" applyFill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 horizontal="center"/>
    </xf>
    <xf numFmtId="1" fontId="11" fillId="3" borderId="8" xfId="0" applyNumberFormat="1" applyFont="1" applyFill="1" applyBorder="1" applyAlignment="1" applyProtection="1">
      <alignment horizontal="center" vertical="top" shrinkToFit="1"/>
      <protection hidden="1"/>
    </xf>
    <xf numFmtId="1" fontId="11" fillId="3" borderId="8" xfId="0" applyNumberFormat="1" applyFont="1" applyFill="1" applyBorder="1" applyAlignment="1" applyProtection="1">
      <alignment horizontal="center" vertical="top" shrinkToFit="1"/>
    </xf>
    <xf numFmtId="168" fontId="11" fillId="3" borderId="8" xfId="0" applyNumberFormat="1" applyFont="1" applyFill="1" applyBorder="1" applyAlignment="1" applyProtection="1">
      <alignment horizontal="center" vertical="top" shrinkToFit="1"/>
    </xf>
    <xf numFmtId="169" fontId="11" fillId="3" borderId="8" xfId="0" applyNumberFormat="1" applyFont="1" applyFill="1" applyBorder="1" applyAlignment="1" applyProtection="1">
      <alignment horizontal="center" vertical="top"/>
    </xf>
    <xf numFmtId="0" fontId="12" fillId="3" borderId="8" xfId="0" applyNumberFormat="1" applyFont="1" applyFill="1" applyBorder="1" applyAlignment="1" applyProtection="1">
      <alignment horizontal="center" vertical="top"/>
    </xf>
    <xf numFmtId="0" fontId="12" fillId="3" borderId="8" xfId="0" applyNumberFormat="1" applyFont="1" applyFill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protection locked="0"/>
    </xf>
    <xf numFmtId="0" fontId="12" fillId="4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174" fontId="0" fillId="0" borderId="0" xfId="0" applyNumberFormat="1" applyBorder="1" applyProtection="1">
      <protection locked="0"/>
    </xf>
    <xf numFmtId="0" fontId="12" fillId="4" borderId="13" xfId="0" applyFont="1" applyFill="1" applyBorder="1" applyAlignment="1" applyProtection="1">
      <alignment horizontal="right"/>
      <protection locked="0"/>
    </xf>
    <xf numFmtId="0" fontId="12" fillId="4" borderId="14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12" fillId="4" borderId="15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shrinkToFit="1"/>
      <protection locked="0"/>
    </xf>
    <xf numFmtId="0" fontId="0" fillId="0" borderId="0" xfId="0" applyFill="1" applyProtection="1">
      <protection locked="0"/>
    </xf>
    <xf numFmtId="0" fontId="12" fillId="4" borderId="14" xfId="0" applyFont="1" applyFill="1" applyBorder="1" applyAlignment="1" applyProtection="1">
      <alignment horizontal="right" vertical="center"/>
      <protection locked="0"/>
    </xf>
    <xf numFmtId="0" fontId="11" fillId="4" borderId="1" xfId="0" applyFont="1" applyFill="1" applyBorder="1" applyProtection="1">
      <protection locked="0"/>
    </xf>
    <xf numFmtId="0" fontId="11" fillId="4" borderId="9" xfId="0" applyFont="1" applyFill="1" applyBorder="1" applyProtection="1">
      <protection locked="0"/>
    </xf>
    <xf numFmtId="3" fontId="0" fillId="0" borderId="8" xfId="0" applyNumberFormat="1" applyFont="1" applyBorder="1" applyAlignment="1" applyProtection="1">
      <alignment horizontal="center" vertical="top" shrinkToFit="1"/>
      <protection locked="0" hidden="1"/>
    </xf>
    <xf numFmtId="0" fontId="2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26" fillId="0" borderId="0" xfId="0" applyFont="1" applyFill="1" applyBorder="1" applyProtection="1">
      <protection locked="0"/>
    </xf>
    <xf numFmtId="1" fontId="11" fillId="0" borderId="8" xfId="0" applyNumberFormat="1" applyFont="1" applyBorder="1" applyAlignment="1" applyProtection="1">
      <alignment horizontal="center" vertical="top" shrinkToFit="1"/>
      <protection locked="0" hidden="1"/>
    </xf>
    <xf numFmtId="2" fontId="11" fillId="0" borderId="8" xfId="0" applyNumberFormat="1" applyFont="1" applyBorder="1" applyAlignment="1" applyProtection="1">
      <alignment horizontal="center" vertical="top" shrinkToFit="1"/>
      <protection locked="0" hidden="1"/>
    </xf>
    <xf numFmtId="168" fontId="11" fillId="0" borderId="8" xfId="0" applyNumberFormat="1" applyFont="1" applyBorder="1" applyAlignment="1" applyProtection="1">
      <alignment horizontal="center" vertical="top" shrinkToFit="1"/>
      <protection locked="0" hidden="1"/>
    </xf>
    <xf numFmtId="3" fontId="11" fillId="0" borderId="8" xfId="0" applyNumberFormat="1" applyFont="1" applyBorder="1" applyAlignment="1" applyProtection="1">
      <alignment horizontal="center" vertical="top" shrinkToFit="1"/>
      <protection locked="0" hidden="1"/>
    </xf>
    <xf numFmtId="0" fontId="0" fillId="0" borderId="0" xfId="0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Protection="1">
      <protection locked="0"/>
    </xf>
    <xf numFmtId="169" fontId="11" fillId="0" borderId="0" xfId="0" applyNumberFormat="1" applyFont="1" applyBorder="1" applyAlignment="1" applyProtection="1">
      <alignment horizontal="center" vertical="top"/>
      <protection locked="0"/>
    </xf>
    <xf numFmtId="0" fontId="12" fillId="0" borderId="8" xfId="0" applyFont="1" applyFill="1" applyBorder="1" applyProtection="1">
      <protection locked="0"/>
    </xf>
    <xf numFmtId="0" fontId="11" fillId="0" borderId="16" xfId="0" applyFont="1" applyFill="1" applyBorder="1" applyProtection="1">
      <protection locked="0"/>
    </xf>
    <xf numFmtId="0" fontId="11" fillId="0" borderId="17" xfId="0" applyFont="1" applyFill="1" applyBorder="1" applyProtection="1">
      <protection locked="0"/>
    </xf>
    <xf numFmtId="2" fontId="11" fillId="0" borderId="8" xfId="0" applyNumberFormat="1" applyFont="1" applyBorder="1" applyAlignment="1" applyProtection="1">
      <alignment horizontal="center" vertical="top"/>
      <protection locked="0"/>
    </xf>
    <xf numFmtId="0" fontId="0" fillId="0" borderId="20" xfId="0" applyFill="1" applyBorder="1" applyAlignment="1" applyProtection="1">
      <alignment horizontal="left"/>
    </xf>
    <xf numFmtId="0" fontId="6" fillId="0" borderId="20" xfId="0" applyFont="1" applyFill="1" applyBorder="1" applyAlignment="1" applyProtection="1">
      <alignment horizontal="left"/>
    </xf>
    <xf numFmtId="44" fontId="7" fillId="0" borderId="20" xfId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4" fontId="7" fillId="0" borderId="0" xfId="1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8" xfId="0" applyFont="1" applyBorder="1" applyAlignment="1" applyProtection="1">
      <alignment horizontal="center" vertical="top" shrinkToFit="1"/>
      <protection locked="0"/>
    </xf>
    <xf numFmtId="0" fontId="1" fillId="0" borderId="8" xfId="0" applyNumberFormat="1" applyFont="1" applyBorder="1" applyAlignment="1" applyProtection="1">
      <alignment horizontal="center" vertical="top" shrinkToFit="1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2" fontId="1" fillId="0" borderId="8" xfId="0" applyNumberFormat="1" applyFont="1" applyBorder="1" applyAlignment="1" applyProtection="1">
      <alignment horizontal="center" vertical="top"/>
      <protection locked="0"/>
    </xf>
    <xf numFmtId="2" fontId="1" fillId="0" borderId="8" xfId="0" applyNumberFormat="1" applyFont="1" applyBorder="1" applyAlignment="1" applyProtection="1">
      <alignment horizontal="center" vertical="top" shrinkToFi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4" borderId="13" xfId="0" applyFont="1" applyFill="1" applyBorder="1" applyAlignment="1" applyProtection="1">
      <alignment horizontal="right" vertical="center" wrapText="1"/>
      <protection locked="0"/>
    </xf>
    <xf numFmtId="0" fontId="12" fillId="4" borderId="14" xfId="0" applyFont="1" applyFill="1" applyBorder="1" applyAlignment="1" applyProtection="1">
      <alignment horizontal="right" vertical="center"/>
      <protection locked="0"/>
    </xf>
    <xf numFmtId="0" fontId="12" fillId="4" borderId="14" xfId="0" applyFont="1" applyFill="1" applyBorder="1" applyAlignment="1" applyProtection="1">
      <alignment horizontal="right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67" fontId="12" fillId="0" borderId="17" xfId="0" applyNumberFormat="1" applyFont="1" applyBorder="1" applyAlignment="1" applyProtection="1">
      <alignment horizontal="center" vertical="center"/>
      <protection locked="0"/>
    </xf>
    <xf numFmtId="167" fontId="12" fillId="0" borderId="13" xfId="0" applyNumberFormat="1" applyFont="1" applyBorder="1" applyAlignment="1" applyProtection="1">
      <alignment horizontal="center" vertical="center"/>
      <protection locked="0"/>
    </xf>
    <xf numFmtId="167" fontId="12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right" shrinkToFit="1"/>
      <protection locked="0"/>
    </xf>
    <xf numFmtId="0" fontId="12" fillId="4" borderId="15" xfId="0" applyFont="1" applyFill="1" applyBorder="1" applyAlignment="1" applyProtection="1">
      <alignment horizontal="right" shrinkToFit="1"/>
      <protection locked="0"/>
    </xf>
    <xf numFmtId="0" fontId="17" fillId="0" borderId="9" xfId="0" applyNumberFormat="1" applyFont="1" applyBorder="1" applyAlignment="1" applyProtection="1">
      <alignment horizontal="center" vertical="center"/>
      <protection locked="0"/>
    </xf>
    <xf numFmtId="0" fontId="17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21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horizontal="center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0" fontId="0" fillId="4" borderId="9" xfId="0" applyFill="1" applyBorder="1" applyAlignment="1" applyProtection="1">
      <alignment shrinkToFit="1"/>
      <protection locked="0"/>
    </xf>
    <xf numFmtId="0" fontId="12" fillId="4" borderId="13" xfId="0" applyFont="1" applyFill="1" applyBorder="1" applyAlignment="1" applyProtection="1">
      <alignment horizontal="right" shrinkToFit="1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27" fillId="0" borderId="9" xfId="0" applyFont="1" applyBorder="1" applyAlignment="1" applyProtection="1">
      <alignment horizontal="center"/>
      <protection locked="0"/>
    </xf>
    <xf numFmtId="167" fontId="12" fillId="0" borderId="9" xfId="0" applyNumberFormat="1" applyFont="1" applyBorder="1" applyAlignment="1" applyProtection="1">
      <alignment horizontal="center" vertical="center"/>
      <protection locked="0"/>
    </xf>
    <xf numFmtId="167" fontId="12" fillId="0" borderId="8" xfId="0" applyNumberFormat="1" applyFont="1" applyBorder="1" applyAlignment="1" applyProtection="1">
      <alignment horizontal="center" vertical="center"/>
      <protection locked="0"/>
    </xf>
    <xf numFmtId="167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11" fillId="0" borderId="20" xfId="0" applyFont="1" applyBorder="1" applyAlignment="1" applyProtection="1">
      <alignment horizontal="center" vertical="top"/>
      <protection locked="0"/>
    </xf>
    <xf numFmtId="0" fontId="11" fillId="0" borderId="21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9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6" fillId="0" borderId="0" xfId="0" applyFont="1" applyFill="1" applyAlignment="1" applyProtection="1">
      <alignment horizontal="left"/>
    </xf>
    <xf numFmtId="7" fontId="10" fillId="0" borderId="0" xfId="1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5923656259096998"/>
          <c:w val="0.769346356123216"/>
          <c:h val="0.45095653601845098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Test'!$E$24</c:f>
              <c:numCache>
                <c:formatCode>_("$"* #,##0.00_);_("$"* \(#,##0.00\);_("$"* "-"??_);_(@_)</c:formatCode>
                <c:ptCount val="1"/>
                <c:pt idx="0">
                  <c:v>537.75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2-4EB8-9D86-9CEE99A330C7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Test'!$F$24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692-4EB8-9D86-9CEE99A330C7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Test'!$G$24</c:f>
              <c:numCache>
                <c:formatCode>_("$"* #,##0.00_);_("$"* \(#,##0.00\);_("$"* "-"??_);_(@_)</c:formatCode>
                <c:ptCount val="1"/>
                <c:pt idx="0">
                  <c:v>166.25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92-4EB8-9D86-9CEE99A3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333464"/>
        <c:axId val="-2105838904"/>
      </c:barChart>
      <c:catAx>
        <c:axId val="-21063334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      ZCCCT</a:t>
                </a:r>
              </a:p>
            </c:rich>
          </c:tx>
          <c:layout>
            <c:manualLayout>
              <c:xMode val="edge"/>
              <c:yMode val="edge"/>
              <c:x val="0.27855643044619399"/>
              <c:y val="0.83694475933698997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105838904"/>
        <c:crosses val="autoZero"/>
        <c:auto val="1"/>
        <c:lblAlgn val="ctr"/>
        <c:lblOffset val="100"/>
        <c:noMultiLvlLbl val="0"/>
      </c:catAx>
      <c:valAx>
        <c:axId val="-2105838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3334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40083507306901"/>
          <c:y val="0.30643278310600103"/>
          <c:w val="0.79749478079331904"/>
          <c:h val="0.465323855827632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Test'!$E$41</c:f>
              <c:numCache>
                <c:formatCode>_("$"* #,##0.00_);_("$"* \(#,##0.00\);_("$"* "-"??_);_(@_)</c:formatCode>
                <c:ptCount val="1"/>
                <c:pt idx="0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5-4669-B11A-AA3EE9683A3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Test'!$F$41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4605-4669-B11A-AA3EE9683A38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Test'!$G$41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5-4669-B11A-AA3EE968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9186040"/>
        <c:axId val="-2099219704"/>
      </c:barChart>
      <c:catAx>
        <c:axId val="-20991860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  ZCCCT</a:t>
                </a:r>
              </a:p>
            </c:rich>
          </c:tx>
          <c:layout>
            <c:manualLayout>
              <c:xMode val="edge"/>
              <c:yMode val="edge"/>
              <c:x val="0.28343374322238379"/>
              <c:y val="0.80958803275000257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099219704"/>
        <c:crosses val="autoZero"/>
        <c:auto val="1"/>
        <c:lblAlgn val="ctr"/>
        <c:lblOffset val="100"/>
        <c:noMultiLvlLbl val="0"/>
      </c:catAx>
      <c:valAx>
        <c:axId val="-2099219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918604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28451447261984297"/>
          <c:w val="0.79379157427937896"/>
          <c:h val="0.489797066788590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Test'!$E$53</c:f>
              <c:numCache>
                <c:formatCode>_("$"* #,##0.00_);_("$"* \(#,##0.00\);_("$"* "-"??_);_(@_)</c:formatCode>
                <c:ptCount val="1"/>
                <c:pt idx="0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9-44BA-AFE2-38CEFA756D2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Test'!$F$53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9619-44BA-AFE2-38CEFA756D2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Test'!$G$53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19-44BA-AFE2-38CEFA756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175160"/>
        <c:axId val="-2101457272"/>
      </c:barChart>
      <c:catAx>
        <c:axId val="-21061751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Competitor                      ZCCCT</a:t>
                </a:r>
              </a:p>
            </c:rich>
          </c:tx>
          <c:layout>
            <c:manualLayout>
              <c:xMode val="edge"/>
              <c:yMode val="edge"/>
              <c:x val="0.29593755696919105"/>
              <c:y val="0.81032603903868139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101457272"/>
        <c:crosses val="autoZero"/>
        <c:auto val="1"/>
        <c:lblAlgn val="ctr"/>
        <c:lblOffset val="100"/>
        <c:noMultiLvlLbl val="0"/>
      </c:catAx>
      <c:valAx>
        <c:axId val="-2101457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17516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0985646322124205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Test'!$E$55</c:f>
              <c:numCache>
                <c:formatCode>_("$"* #,##0.00_);_("$"* \(#,##0.00\);_("$"* "-"??_);_(@_)</c:formatCode>
                <c:ptCount val="1"/>
                <c:pt idx="0">
                  <c:v>8112.5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4-408B-8A24-490E1189EBA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Test'!$F$55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FC4-408B-8A24-490E1189EBAC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Test'!$G$55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4-408B-8A24-490E1189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5995496"/>
        <c:axId val="-2101559320"/>
      </c:barChart>
      <c:catAx>
        <c:axId val="-2105995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ZCCCT</a:t>
                </a:r>
              </a:p>
            </c:rich>
          </c:tx>
          <c:layout>
            <c:manualLayout>
              <c:xMode val="edge"/>
              <c:yMode val="edge"/>
              <c:x val="0.31733025352441779"/>
              <c:y val="0.8382915175769503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101559320"/>
        <c:crosses val="autoZero"/>
        <c:auto val="1"/>
        <c:lblAlgn val="ctr"/>
        <c:lblOffset val="100"/>
        <c:noMultiLvlLbl val="0"/>
      </c:catAx>
      <c:valAx>
        <c:axId val="-2101559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599549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851774530301"/>
          <c:y val="0.32156526622234699"/>
          <c:w val="0.803757828810021"/>
          <c:h val="0.5031550636184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Test'!$E$38</c:f>
              <c:numCache>
                <c:formatCode>_("$"* #,##0.00_);_("$"* \(#,##0.00\);_("$"* "-"??_);_(@_)</c:formatCode>
                <c:ptCount val="1"/>
                <c:pt idx="0">
                  <c:v>833.33333333333337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0-45D3-8F30-6948D7A46DD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Test'!$F$38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A5F0-45D3-8F30-6948D7A46DD7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Test'!$G$38</c:f>
              <c:numCache>
                <c:formatCode>_("$"* #,##0.00_);_("$"* \(#,##0.00\);_("$"* "-"??_);_(@_)</c:formatCode>
                <c:ptCount val="1"/>
                <c:pt idx="0">
                  <c:v>416.66666666666669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0-45D3-8F30-6948D7A46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8761784"/>
        <c:axId val="-2106086968"/>
      </c:barChart>
      <c:catAx>
        <c:axId val="-20987617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ZCCCT</a:t>
                </a:r>
              </a:p>
            </c:rich>
          </c:tx>
          <c:layout>
            <c:manualLayout>
              <c:xMode val="edge"/>
              <c:yMode val="edge"/>
              <c:x val="0.28366137711736811"/>
              <c:y val="0.8625516405977430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106086968"/>
        <c:crosses val="autoZero"/>
        <c:auto val="1"/>
        <c:lblAlgn val="ctr"/>
        <c:lblOffset val="100"/>
        <c:noMultiLvlLbl val="0"/>
      </c:catAx>
      <c:valAx>
        <c:axId val="-2106086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876178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30252171772236502"/>
          <c:w val="0.79379157427937896"/>
          <c:h val="0.525811556993634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Test'!$E$50</c:f>
              <c:numCache>
                <c:formatCode>_("$"* #,##0.00_);_("$"* \(#,##0.00\);_("$"* "-"??_);_(@_)</c:formatCode>
                <c:ptCount val="1"/>
                <c:pt idx="0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A-4B2E-9594-FB68968AC24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Test'!$F$50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A9A-4B2E-9594-FB68968AC245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Test'!$G$50</c:f>
              <c:numCache>
                <c:formatCode>_("$"* #,##0.00_);_("$"* \(#,##0.00\);_("$"* "-"??_);_(@_)</c:formatCode>
                <c:ptCount val="1"/>
                <c:pt idx="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A-4B2E-9594-FB68968AC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9118968"/>
        <c:axId val="-2099113288"/>
      </c:barChart>
      <c:catAx>
        <c:axId val="-2099118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Competitor                     ZCCCT</a:t>
                </a:r>
              </a:p>
            </c:rich>
          </c:tx>
          <c:layout>
            <c:manualLayout>
              <c:xMode val="edge"/>
              <c:yMode val="edge"/>
              <c:x val="0.29780146325438633"/>
              <c:y val="0.86434762029244205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099113288"/>
        <c:crosses val="autoZero"/>
        <c:auto val="1"/>
        <c:lblAlgn val="ctr"/>
        <c:lblOffset val="100"/>
        <c:noMultiLvlLbl val="0"/>
      </c:catAx>
      <c:valAx>
        <c:axId val="-209911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911896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2026592932948394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Test'!$E$52</c:f>
              <c:numCache>
                <c:formatCode>_("$"* #,##0.00_);_("$"* \(#,##0.00\);_("$"* "-"??_);_(@_)</c:formatCode>
                <c:ptCount val="1"/>
                <c:pt idx="0">
                  <c:v>7371.083333333333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9-4DDC-BCE1-4E7030F1331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Test'!$F$52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D29-4DDC-BCE1-4E7030F13314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1st Test'!$G$52</c:f>
              <c:numCache>
                <c:formatCode>_("$"* #,##0.00_);_("$"* \(#,##0.00\);_("$"* "-"??_);_(@_)</c:formatCode>
                <c:ptCount val="1"/>
                <c:pt idx="0">
                  <c:v>2582.9166666666665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29-4DDC-BCE1-4E7030F1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326280"/>
        <c:axId val="-2106000680"/>
      </c:barChart>
      <c:catAx>
        <c:axId val="-21063262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  ZCCCT</a:t>
                </a:r>
              </a:p>
            </c:rich>
          </c:tx>
          <c:layout>
            <c:manualLayout>
              <c:xMode val="edge"/>
              <c:yMode val="edge"/>
              <c:x val="0.31913664269745801"/>
              <c:y val="0.8382915175769503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106000680"/>
        <c:crosses val="autoZero"/>
        <c:auto val="1"/>
        <c:lblAlgn val="ctr"/>
        <c:lblOffset val="100"/>
        <c:noMultiLvlLbl val="0"/>
      </c:catAx>
      <c:valAx>
        <c:axId val="-2106000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32628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5159323147201299"/>
          <c:w val="0.769346356123216"/>
          <c:h val="0.42802654266158102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Test'!$E$27</c:f>
              <c:numCache>
                <c:formatCode>_("$"* #,##0.00_);_("$"* \(#,##0.00\);_("$"* "-"??_);_(@_)</c:formatCode>
                <c:ptCount val="1"/>
                <c:pt idx="0">
                  <c:v>862.5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7-46E9-97F8-21651DA48031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Test'!$F$27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927-46E9-97F8-21651DA48031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Test'!$G$27</c:f>
              <c:numCache>
                <c:formatCode>_("$"* #,##0.00_);_("$"* \(#,##0.00\);_("$"* "-"??_);_(@_)</c:formatCode>
                <c:ptCount val="1"/>
                <c:pt idx="0">
                  <c:v>99.75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27-46E9-97F8-21651DA48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6849416"/>
        <c:axId val="-2096596104"/>
      </c:barChart>
      <c:catAx>
        <c:axId val="-20968494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     ZCCCT</a:t>
                </a:r>
              </a:p>
            </c:rich>
          </c:tx>
          <c:layout>
            <c:manualLayout>
              <c:xMode val="edge"/>
              <c:yMode val="edge"/>
              <c:x val="0.27855643044619399"/>
              <c:y val="0.80637151873525503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096596104"/>
        <c:crosses val="autoZero"/>
        <c:auto val="1"/>
        <c:lblAlgn val="ctr"/>
        <c:lblOffset val="100"/>
        <c:noMultiLvlLbl val="0"/>
      </c:catAx>
      <c:valAx>
        <c:axId val="-2096596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684941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Downtime Cost</a:t>
            </a:r>
          </a:p>
        </c:rich>
      </c:tx>
      <c:layout>
        <c:manualLayout>
          <c:xMode val="edge"/>
          <c:yMode val="edge"/>
          <c:x val="0.34864296774618703"/>
          <c:y val="4.1614527913740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8851774530301"/>
          <c:y val="0.317782145443261"/>
          <c:w val="0.803757828810021"/>
          <c:h val="0.48802258050215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Test'!$E$41</c:f>
              <c:numCache>
                <c:formatCode>_("$"* #,##0.00_);_("$"* \(#,##0.00\);_("$"* "-"??_);_(@_)</c:formatCode>
                <c:ptCount val="1"/>
                <c:pt idx="0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E-4954-91FB-7B8483A42A1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Test'!$F$41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5CE-4954-91FB-7B8483A42A1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Test'!$G$41</c:f>
              <c:numCache>
                <c:formatCode>_("$"* #,##0.00_);_("$"* \(#,##0.00\);_("$"* "-"??_);_(@_)</c:formatCode>
                <c:ptCount val="1"/>
                <c:pt idx="0">
                  <c:v>250.00000000000003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E-4954-91FB-7B8483A42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7045704"/>
        <c:axId val="-2096304648"/>
      </c:barChart>
      <c:catAx>
        <c:axId val="-2097045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 ZCCCT</a:t>
                </a:r>
              </a:p>
            </c:rich>
          </c:tx>
          <c:layout>
            <c:manualLayout>
              <c:xMode val="edge"/>
              <c:yMode val="edge"/>
              <c:x val="0.30688937941334699"/>
              <c:y val="0.84363603198248904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096304648"/>
        <c:crosses val="autoZero"/>
        <c:auto val="1"/>
        <c:lblAlgn val="ctr"/>
        <c:lblOffset val="100"/>
        <c:noMultiLvlLbl val="0"/>
      </c:catAx>
      <c:valAx>
        <c:axId val="-2096304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9704570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Cycle-Time Savings</a:t>
            </a:r>
          </a:p>
        </c:rich>
      </c:tx>
      <c:layout>
        <c:manualLayout>
          <c:xMode val="edge"/>
          <c:yMode val="edge"/>
          <c:x val="0.32815958005249302"/>
          <c:y val="3.601434436080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6252771618601"/>
          <c:y val="0.298920268701861"/>
          <c:w val="0.78492239467849201"/>
          <c:h val="0.5006014138501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Test'!$E$53</c:f>
              <c:numCache>
                <c:formatCode>_("$"* #,##0.00_);_("$"* \(#,##0.00\);_("$"* "-"??_);_(@_)</c:formatCode>
                <c:ptCount val="1"/>
                <c:pt idx="0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5-4B90-B5B0-3D553DB6003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Test'!$F$53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6F95-4B90-B5B0-3D553DB6003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Test'!$G$53</c:f>
              <c:numCache>
                <c:formatCode>_("$"* #,##0.00_);_("$"* \(#,##0.00\);_("$"* "-"??_);_(@_)</c:formatCode>
                <c:ptCount val="1"/>
                <c:pt idx="0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95-4B90-B5B0-3D553DB60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679912"/>
        <c:axId val="-2108538952"/>
      </c:barChart>
      <c:catAx>
        <c:axId val="-2100679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 Competitor                      ZCCCT</a:t>
                </a:r>
              </a:p>
            </c:rich>
          </c:tx>
          <c:layout>
            <c:manualLayout>
              <c:xMode val="edge"/>
              <c:yMode val="edge"/>
              <c:x val="0.271194138210056"/>
              <c:y val="0.8355361360707949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108538952"/>
        <c:crosses val="autoZero"/>
        <c:auto val="1"/>
        <c:lblAlgn val="ctr"/>
        <c:lblOffset val="100"/>
        <c:noMultiLvlLbl val="0"/>
      </c:catAx>
      <c:valAx>
        <c:axId val="-2108538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067991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Annual Cost</a:t>
            </a:r>
          </a:p>
        </c:rich>
      </c:tx>
      <c:layout>
        <c:manualLayout>
          <c:xMode val="edge"/>
          <c:yMode val="edge"/>
          <c:x val="0.31228390201224798"/>
          <c:y val="3.5672165066957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68739072094"/>
          <c:y val="0.23900229917090501"/>
          <c:w val="0.80985646322124205"/>
          <c:h val="0.56005016372883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Test'!$E$55</c:f>
              <c:numCache>
                <c:formatCode>_("$"* #,##0.00_);_("$"* \(#,##0.00\);_("$"* "-"??_);_(@_)</c:formatCode>
                <c:ptCount val="1"/>
                <c:pt idx="0">
                  <c:v>8112.5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A-4207-B924-EB5F1BA2F4C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Test'!$F$55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593A-4207-B924-EB5F1BA2F4CC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2nd Test'!$G$55</c:f>
              <c:numCache>
                <c:formatCode>_("$"* #,##0.00_);_("$"* \(#,##0.00\);_("$"* "-"??_);_(@_)</c:formatCode>
                <c:ptCount val="1"/>
                <c:pt idx="0">
                  <c:v>6349.75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A-4207-B924-EB5F1BA2F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0380296"/>
        <c:axId val="-2100425368"/>
      </c:barChart>
      <c:catAx>
        <c:axId val="-21003802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Competitor                        ZCCCT</a:t>
                </a:r>
              </a:p>
            </c:rich>
          </c:tx>
          <c:layout>
            <c:manualLayout>
              <c:xMode val="edge"/>
              <c:yMode val="edge"/>
              <c:x val="0.32631323772785092"/>
              <c:y val="0.8382915175769503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100425368"/>
        <c:crosses val="autoZero"/>
        <c:auto val="1"/>
        <c:lblAlgn val="ctr"/>
        <c:lblOffset val="100"/>
        <c:noMultiLvlLbl val="0"/>
      </c:catAx>
      <c:valAx>
        <c:axId val="-2100425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038029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Insert Cost per year</a:t>
            </a:r>
          </a:p>
        </c:rich>
      </c:tx>
      <c:layout>
        <c:manualLayout>
          <c:xMode val="edge"/>
          <c:yMode val="edge"/>
          <c:x val="0.27855643044619399"/>
          <c:y val="2.2930032578612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8276207501101"/>
          <c:y val="0.32866323811514297"/>
          <c:w val="0.77818941768784999"/>
          <c:h val="0.42038321154262398"/>
        </c:manualLayout>
      </c:layout>
      <c:barChart>
        <c:barDir val="col"/>
        <c:grouping val="clustered"/>
        <c:varyColors val="0"/>
        <c:ser>
          <c:idx val="0"/>
          <c:order val="0"/>
          <c:tx>
            <c:v>Competitor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Test'!$E$27</c:f>
              <c:numCache>
                <c:formatCode>_("$"* #,##0.00_);_("$"* \(#,##0.00\);_("$"* "-"??_);_(@_)</c:formatCode>
                <c:ptCount val="1"/>
                <c:pt idx="0">
                  <c:v>862.5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F-4D2F-9F61-25D505BA7339}"/>
            </c:ext>
          </c:extLst>
        </c:ser>
        <c:ser>
          <c:idx val="1"/>
          <c:order val="1"/>
          <c:tx>
            <c:v>Toshiba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Test'!$F$27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094F-4D2F-9F61-25D505BA7339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'Cost Savings ZCCUSA 3rd Test'!$G$27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4F-4D2F-9F61-25D505BA7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5768328"/>
        <c:axId val="-2099197048"/>
      </c:barChart>
      <c:catAx>
        <c:axId val="-21057683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Competitor                       ZCCCT</a:t>
                </a:r>
              </a:p>
            </c:rich>
          </c:tx>
          <c:layout>
            <c:manualLayout>
              <c:xMode val="edge"/>
              <c:yMode val="edge"/>
              <c:x val="0.28365582328878802"/>
              <c:y val="0.77579827196824236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-2099197048"/>
        <c:crosses val="autoZero"/>
        <c:auto val="1"/>
        <c:lblAlgn val="ctr"/>
        <c:lblOffset val="100"/>
        <c:noMultiLvlLbl val="0"/>
      </c:catAx>
      <c:valAx>
        <c:axId val="-2099197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576832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2.png"/><Relationship Id="rId4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325967</xdr:colOff>
          <xdr:row>1</xdr:row>
          <xdr:rowOff>59267</xdr:rowOff>
        </xdr:from>
        <xdr:to>
          <xdr:col>8</xdr:col>
          <xdr:colOff>579967</xdr:colOff>
          <xdr:row>39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3179" name="Line 2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>
          <a:spLocks noChangeShapeType="1"/>
        </xdr:cNvSpPr>
      </xdr:nvSpPr>
      <xdr:spPr bwMode="auto">
        <a:xfrm>
          <a:off x="75438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152400</xdr:rowOff>
    </xdr:from>
    <xdr:to>
      <xdr:col>12</xdr:col>
      <xdr:colOff>0</xdr:colOff>
      <xdr:row>39</xdr:row>
      <xdr:rowOff>152400</xdr:rowOff>
    </xdr:to>
    <xdr:sp macro="" textlink="">
      <xdr:nvSpPr>
        <xdr:cNvPr id="3180" name="Line 3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>
          <a:spLocks noChangeShapeType="1"/>
        </xdr:cNvSpPr>
      </xdr:nvSpPr>
      <xdr:spPr bwMode="auto">
        <a:xfrm>
          <a:off x="7543800" y="756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43</xdr:row>
      <xdr:rowOff>9525</xdr:rowOff>
    </xdr:to>
    <xdr:sp macro="" textlink="">
      <xdr:nvSpPr>
        <xdr:cNvPr id="3181" name="Line 4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>
          <a:spLocks noChangeShapeType="1"/>
        </xdr:cNvSpPr>
      </xdr:nvSpPr>
      <xdr:spPr bwMode="auto">
        <a:xfrm>
          <a:off x="7543800" y="818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3182" name="Line 5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>
          <a:spLocks noChangeShapeType="1"/>
        </xdr:cNvSpPr>
      </xdr:nvSpPr>
      <xdr:spPr bwMode="auto">
        <a:xfrm>
          <a:off x="7543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0</xdr:rowOff>
    </xdr:from>
    <xdr:to>
      <xdr:col>12</xdr:col>
      <xdr:colOff>0</xdr:colOff>
      <xdr:row>44</xdr:row>
      <xdr:rowOff>0</xdr:rowOff>
    </xdr:to>
    <xdr:sp macro="" textlink="">
      <xdr:nvSpPr>
        <xdr:cNvPr id="3183" name="Line 6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>
          <a:spLocks noChangeShapeType="1"/>
        </xdr:cNvSpPr>
      </xdr:nvSpPr>
      <xdr:spPr bwMode="auto">
        <a:xfrm>
          <a:off x="7543800" y="836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48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3184" name="Line 7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>
          <a:spLocks noChangeShapeType="1"/>
        </xdr:cNvSpPr>
      </xdr:nvSpPr>
      <xdr:spPr bwMode="auto">
        <a:xfrm>
          <a:off x="7543800" y="895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22</xdr:row>
      <xdr:rowOff>57151</xdr:rowOff>
    </xdr:from>
    <xdr:to>
      <xdr:col>10</xdr:col>
      <xdr:colOff>342900</xdr:colOff>
      <xdr:row>22</xdr:row>
      <xdr:rowOff>161926</xdr:rowOff>
    </xdr:to>
    <xdr:sp macro="" textlink="">
      <xdr:nvSpPr>
        <xdr:cNvPr id="3186" name="AutoShape 14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>
          <a:spLocks noChangeArrowheads="1"/>
        </xdr:cNvSpPr>
      </xdr:nvSpPr>
      <xdr:spPr bwMode="auto">
        <a:xfrm flipV="1">
          <a:off x="7336946" y="4215083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32</xdr:row>
      <xdr:rowOff>30372</xdr:rowOff>
    </xdr:from>
    <xdr:to>
      <xdr:col>10</xdr:col>
      <xdr:colOff>342900</xdr:colOff>
      <xdr:row>32</xdr:row>
      <xdr:rowOff>135147</xdr:rowOff>
    </xdr:to>
    <xdr:sp macro="" textlink="">
      <xdr:nvSpPr>
        <xdr:cNvPr id="3189" name="AutoShape 17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>
          <a:spLocks noChangeArrowheads="1"/>
        </xdr:cNvSpPr>
      </xdr:nvSpPr>
      <xdr:spPr bwMode="auto">
        <a:xfrm flipV="1">
          <a:off x="7336946" y="608611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37</xdr:row>
      <xdr:rowOff>57150</xdr:rowOff>
    </xdr:from>
    <xdr:to>
      <xdr:col>10</xdr:col>
      <xdr:colOff>342900</xdr:colOff>
      <xdr:row>37</xdr:row>
      <xdr:rowOff>161925</xdr:rowOff>
    </xdr:to>
    <xdr:sp macro="" textlink="">
      <xdr:nvSpPr>
        <xdr:cNvPr id="3190" name="AutoShape 18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>
          <a:spLocks noChangeArrowheads="1"/>
        </xdr:cNvSpPr>
      </xdr:nvSpPr>
      <xdr:spPr bwMode="auto">
        <a:xfrm flipV="1">
          <a:off x="7336946" y="7061799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38</xdr:row>
      <xdr:rowOff>57150</xdr:rowOff>
    </xdr:from>
    <xdr:to>
      <xdr:col>10</xdr:col>
      <xdr:colOff>342900</xdr:colOff>
      <xdr:row>38</xdr:row>
      <xdr:rowOff>161925</xdr:rowOff>
    </xdr:to>
    <xdr:sp macro="" textlink="">
      <xdr:nvSpPr>
        <xdr:cNvPr id="3191" name="AutoShape 19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>
          <a:spLocks noChangeArrowheads="1"/>
        </xdr:cNvSpPr>
      </xdr:nvSpPr>
      <xdr:spPr bwMode="auto">
        <a:xfrm flipV="1">
          <a:off x="7336946" y="7251580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40</xdr:row>
      <xdr:rowOff>47625</xdr:rowOff>
    </xdr:from>
    <xdr:to>
      <xdr:col>10</xdr:col>
      <xdr:colOff>342900</xdr:colOff>
      <xdr:row>40</xdr:row>
      <xdr:rowOff>152400</xdr:rowOff>
    </xdr:to>
    <xdr:sp macro="" textlink="">
      <xdr:nvSpPr>
        <xdr:cNvPr id="3192" name="AutoShape 20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>
          <a:spLocks noChangeArrowheads="1"/>
        </xdr:cNvSpPr>
      </xdr:nvSpPr>
      <xdr:spPr bwMode="auto">
        <a:xfrm flipV="1">
          <a:off x="7336946" y="7621617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42</xdr:row>
      <xdr:rowOff>57150</xdr:rowOff>
    </xdr:from>
    <xdr:to>
      <xdr:col>10</xdr:col>
      <xdr:colOff>342900</xdr:colOff>
      <xdr:row>42</xdr:row>
      <xdr:rowOff>161925</xdr:rowOff>
    </xdr:to>
    <xdr:sp macro="" textlink="">
      <xdr:nvSpPr>
        <xdr:cNvPr id="3193" name="AutoShape 2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>
          <a:spLocks noChangeArrowheads="1"/>
        </xdr:cNvSpPr>
      </xdr:nvSpPr>
      <xdr:spPr bwMode="auto">
        <a:xfrm flipV="1">
          <a:off x="7336946" y="8010705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41</xdr:row>
      <xdr:rowOff>47625</xdr:rowOff>
    </xdr:from>
    <xdr:to>
      <xdr:col>10</xdr:col>
      <xdr:colOff>342900</xdr:colOff>
      <xdr:row>41</xdr:row>
      <xdr:rowOff>152400</xdr:rowOff>
    </xdr:to>
    <xdr:sp macro="" textlink="">
      <xdr:nvSpPr>
        <xdr:cNvPr id="3194" name="AutoShape 22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>
          <a:spLocks noChangeArrowheads="1"/>
        </xdr:cNvSpPr>
      </xdr:nvSpPr>
      <xdr:spPr bwMode="auto">
        <a:xfrm flipV="1">
          <a:off x="7336946" y="7811399"/>
          <a:ext cx="295275" cy="104775"/>
        </a:xfrm>
        <a:prstGeom prst="leftArrow">
          <a:avLst>
            <a:gd name="adj1" fmla="val 50000"/>
            <a:gd name="adj2" fmla="val 7045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3195" name="Rectangle 64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>
          <a:spLocks noChangeArrowheads="1"/>
        </xdr:cNvSpPr>
      </xdr:nvSpPr>
      <xdr:spPr bwMode="auto">
        <a:xfrm>
          <a:off x="190500" y="8801100"/>
          <a:ext cx="7124700" cy="1066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kx="2453608" rotWithShape="0">
            <a:srgbClr val="808080"/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26778</xdr:colOff>
      <xdr:row>0</xdr:row>
      <xdr:rowOff>68113</xdr:rowOff>
    </xdr:from>
    <xdr:to>
      <xdr:col>3</xdr:col>
      <xdr:colOff>380462</xdr:colOff>
      <xdr:row>2</xdr:row>
      <xdr:rowOff>13041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228" y="68113"/>
          <a:ext cx="1963409" cy="325928"/>
        </a:xfrm>
        <a:prstGeom prst="rect">
          <a:avLst/>
        </a:prstGeom>
      </xdr:spPr>
    </xdr:pic>
    <xdr:clientData/>
  </xdr:twoCellAnchor>
  <xdr:twoCellAnchor>
    <xdr:from>
      <xdr:col>10</xdr:col>
      <xdr:colOff>215660</xdr:colOff>
      <xdr:row>23</xdr:row>
      <xdr:rowOff>51759</xdr:rowOff>
    </xdr:from>
    <xdr:to>
      <xdr:col>10</xdr:col>
      <xdr:colOff>224287</xdr:colOff>
      <xdr:row>31</xdr:row>
      <xdr:rowOff>155276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7504981" y="4399472"/>
          <a:ext cx="8627" cy="16217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83</xdr:row>
      <xdr:rowOff>47625</xdr:rowOff>
    </xdr:from>
    <xdr:to>
      <xdr:col>4</xdr:col>
      <xdr:colOff>1143000</xdr:colOff>
      <xdr:row>98</xdr:row>
      <xdr:rowOff>66675</xdr:rowOff>
    </xdr:to>
    <xdr:graphicFrame macro="">
      <xdr:nvGraphicFramePr>
        <xdr:cNvPr id="6160" name="Chart 1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83</xdr:row>
      <xdr:rowOff>28575</xdr:rowOff>
    </xdr:from>
    <xdr:to>
      <xdr:col>10</xdr:col>
      <xdr:colOff>295275</xdr:colOff>
      <xdr:row>98</xdr:row>
      <xdr:rowOff>66675</xdr:rowOff>
    </xdr:to>
    <xdr:graphicFrame macro="">
      <xdr:nvGraphicFramePr>
        <xdr:cNvPr id="6161" name="Chart 2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98</xdr:row>
      <xdr:rowOff>95250</xdr:rowOff>
    </xdr:from>
    <xdr:to>
      <xdr:col>4</xdr:col>
      <xdr:colOff>1123950</xdr:colOff>
      <xdr:row>114</xdr:row>
      <xdr:rowOff>104775</xdr:rowOff>
    </xdr:to>
    <xdr:graphicFrame macro="">
      <xdr:nvGraphicFramePr>
        <xdr:cNvPr id="6162" name="Chart 3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98</xdr:row>
      <xdr:rowOff>76200</xdr:rowOff>
    </xdr:from>
    <xdr:to>
      <xdr:col>10</xdr:col>
      <xdr:colOff>295275</xdr:colOff>
      <xdr:row>114</xdr:row>
      <xdr:rowOff>95250</xdr:rowOff>
    </xdr:to>
    <xdr:graphicFrame macro="">
      <xdr:nvGraphicFramePr>
        <xdr:cNvPr id="6163" name="Chart 4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678611</xdr:colOff>
      <xdr:row>0</xdr:row>
      <xdr:rowOff>69011</xdr:rowOff>
    </xdr:from>
    <xdr:to>
      <xdr:col>7</xdr:col>
      <xdr:colOff>644105</xdr:colOff>
      <xdr:row>6</xdr:row>
      <xdr:rowOff>38419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3267" y="69011"/>
          <a:ext cx="5819955" cy="935567"/>
        </a:xfrm>
        <a:prstGeom prst="rect">
          <a:avLst/>
        </a:prstGeom>
      </xdr:spPr>
    </xdr:pic>
    <xdr:clientData/>
  </xdr:twoCellAnchor>
  <xdr:twoCellAnchor editAs="oneCell">
    <xdr:from>
      <xdr:col>3</xdr:col>
      <xdr:colOff>368060</xdr:colOff>
      <xdr:row>61</xdr:row>
      <xdr:rowOff>57509</xdr:rowOff>
    </xdr:from>
    <xdr:to>
      <xdr:col>6</xdr:col>
      <xdr:colOff>1104180</xdr:colOff>
      <xdr:row>65</xdr:row>
      <xdr:rowOff>62383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8437" y="11352362"/>
          <a:ext cx="4037162" cy="648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85</xdr:row>
      <xdr:rowOff>47625</xdr:rowOff>
    </xdr:from>
    <xdr:to>
      <xdr:col>4</xdr:col>
      <xdr:colOff>1143000</xdr:colOff>
      <xdr:row>100</xdr:row>
      <xdr:rowOff>66675</xdr:rowOff>
    </xdr:to>
    <xdr:graphicFrame macro="">
      <xdr:nvGraphicFramePr>
        <xdr:cNvPr id="5136" name="Chart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85</xdr:row>
      <xdr:rowOff>28575</xdr:rowOff>
    </xdr:from>
    <xdr:to>
      <xdr:col>10</xdr:col>
      <xdr:colOff>295275</xdr:colOff>
      <xdr:row>100</xdr:row>
      <xdr:rowOff>66675</xdr:rowOff>
    </xdr:to>
    <xdr:graphicFrame macro="">
      <xdr:nvGraphicFramePr>
        <xdr:cNvPr id="5137" name="Chart 2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100</xdr:row>
      <xdr:rowOff>95250</xdr:rowOff>
    </xdr:from>
    <xdr:to>
      <xdr:col>4</xdr:col>
      <xdr:colOff>1123950</xdr:colOff>
      <xdr:row>116</xdr:row>
      <xdr:rowOff>104775</xdr:rowOff>
    </xdr:to>
    <xdr:graphicFrame macro="">
      <xdr:nvGraphicFramePr>
        <xdr:cNvPr id="5138" name="Chart 3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100</xdr:row>
      <xdr:rowOff>76200</xdr:rowOff>
    </xdr:from>
    <xdr:to>
      <xdr:col>10</xdr:col>
      <xdr:colOff>295275</xdr:colOff>
      <xdr:row>116</xdr:row>
      <xdr:rowOff>95250</xdr:rowOff>
    </xdr:to>
    <xdr:graphicFrame macro="">
      <xdr:nvGraphicFramePr>
        <xdr:cNvPr id="5139" name="Chart 4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667110</xdr:colOff>
      <xdr:row>0</xdr:row>
      <xdr:rowOff>57509</xdr:rowOff>
    </xdr:from>
    <xdr:to>
      <xdr:col>7</xdr:col>
      <xdr:colOff>471577</xdr:colOff>
      <xdr:row>6</xdr:row>
      <xdr:rowOff>26917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21766" y="57509"/>
          <a:ext cx="5819955" cy="935567"/>
        </a:xfrm>
        <a:prstGeom prst="rect">
          <a:avLst/>
        </a:prstGeom>
      </xdr:spPr>
    </xdr:pic>
    <xdr:clientData/>
  </xdr:twoCellAnchor>
  <xdr:twoCellAnchor editAs="oneCell">
    <xdr:from>
      <xdr:col>3</xdr:col>
      <xdr:colOff>310552</xdr:colOff>
      <xdr:row>64</xdr:row>
      <xdr:rowOff>46010</xdr:rowOff>
    </xdr:from>
    <xdr:to>
      <xdr:col>6</xdr:col>
      <xdr:colOff>1046672</xdr:colOff>
      <xdr:row>68</xdr:row>
      <xdr:rowOff>50885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10929" y="12065482"/>
          <a:ext cx="4037162" cy="648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85</xdr:row>
      <xdr:rowOff>47625</xdr:rowOff>
    </xdr:from>
    <xdr:to>
      <xdr:col>4</xdr:col>
      <xdr:colOff>1143000</xdr:colOff>
      <xdr:row>100</xdr:row>
      <xdr:rowOff>66675</xdr:rowOff>
    </xdr:to>
    <xdr:graphicFrame macro="">
      <xdr:nvGraphicFramePr>
        <xdr:cNvPr id="2068" name="Chart 5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85</xdr:row>
      <xdr:rowOff>28575</xdr:rowOff>
    </xdr:from>
    <xdr:to>
      <xdr:col>10</xdr:col>
      <xdr:colOff>295275</xdr:colOff>
      <xdr:row>100</xdr:row>
      <xdr:rowOff>66675</xdr:rowOff>
    </xdr:to>
    <xdr:graphicFrame macro="">
      <xdr:nvGraphicFramePr>
        <xdr:cNvPr id="2069" name="Chart 6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100</xdr:row>
      <xdr:rowOff>95250</xdr:rowOff>
    </xdr:from>
    <xdr:to>
      <xdr:col>4</xdr:col>
      <xdr:colOff>1123950</xdr:colOff>
      <xdr:row>116</xdr:row>
      <xdr:rowOff>104775</xdr:rowOff>
    </xdr:to>
    <xdr:graphicFrame macro="">
      <xdr:nvGraphicFramePr>
        <xdr:cNvPr id="2070" name="Chart 7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1162050</xdr:colOff>
      <xdr:row>100</xdr:row>
      <xdr:rowOff>76200</xdr:rowOff>
    </xdr:from>
    <xdr:to>
      <xdr:col>10</xdr:col>
      <xdr:colOff>295275</xdr:colOff>
      <xdr:row>116</xdr:row>
      <xdr:rowOff>95250</xdr:rowOff>
    </xdr:to>
    <xdr:graphicFrame macro="">
      <xdr:nvGraphicFramePr>
        <xdr:cNvPr id="2071" name="Chart 8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494582</xdr:colOff>
      <xdr:row>65</xdr:row>
      <xdr:rowOff>23004</xdr:rowOff>
    </xdr:from>
    <xdr:to>
      <xdr:col>6</xdr:col>
      <xdr:colOff>1230702</xdr:colOff>
      <xdr:row>69</xdr:row>
      <xdr:rowOff>27879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94959" y="12203503"/>
          <a:ext cx="4037162" cy="648980"/>
        </a:xfrm>
        <a:prstGeom prst="rect">
          <a:avLst/>
        </a:prstGeom>
      </xdr:spPr>
    </xdr:pic>
    <xdr:clientData/>
  </xdr:twoCellAnchor>
  <xdr:twoCellAnchor editAs="oneCell">
    <xdr:from>
      <xdr:col>1</xdr:col>
      <xdr:colOff>678612</xdr:colOff>
      <xdr:row>0</xdr:row>
      <xdr:rowOff>57510</xdr:rowOff>
    </xdr:from>
    <xdr:to>
      <xdr:col>7</xdr:col>
      <xdr:colOff>437072</xdr:colOff>
      <xdr:row>6</xdr:row>
      <xdr:rowOff>26918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33268" y="57510"/>
          <a:ext cx="5819955" cy="93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9"/>
  </sheetPr>
  <dimension ref="A7:D8"/>
  <sheetViews>
    <sheetView showGridLines="0" workbookViewId="0"/>
  </sheetViews>
  <sheetFormatPr defaultColWidth="8.87890625" defaultRowHeight="12.7" x14ac:dyDescent="0.4"/>
  <sheetData>
    <row r="7" spans="1:4" ht="15.35" x14ac:dyDescent="0.5">
      <c r="A7" s="47"/>
      <c r="B7" s="46"/>
      <c r="C7" s="46"/>
      <c r="D7" s="46"/>
    </row>
    <row r="8" spans="1:4" x14ac:dyDescent="0.4">
      <c r="A8" s="46"/>
      <c r="B8" s="46"/>
      <c r="C8" s="46"/>
      <c r="D8" s="46"/>
    </row>
  </sheetData>
  <sheetProtection algorithmName="SHA-512" hashValue="rfCZBsu8a42RCnF7Ud9xpZiz3eM7idagu0NzZzLe0PxCI0Yl3kek1ywOVcNQg/Wsh08VqZZLk1wVBz/PKxxjvA==" saltValue="typMSytRwlJ5ig3F/CxHmQ==" spinCount="100000" sheet="1" objects="1" scenarios="1"/>
  <phoneticPr fontId="0" type="noConversion"/>
  <pageMargins left="0.75" right="0.75" top="1" bottom="1" header="0.5" footer="0.5"/>
  <pageSetup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325967</xdr:colOff>
                <xdr:row>1</xdr:row>
                <xdr:rowOff>59267</xdr:rowOff>
              </from>
              <to>
                <xdr:col>8</xdr:col>
                <xdr:colOff>579967</xdr:colOff>
                <xdr:row>39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0"/>
    <pageSetUpPr fitToPage="1"/>
  </sheetPr>
  <dimension ref="A1:T56"/>
  <sheetViews>
    <sheetView showGridLines="0" tabSelected="1" topLeftCell="A6" workbookViewId="0">
      <selection activeCell="F10" sqref="F10:J17"/>
    </sheetView>
  </sheetViews>
  <sheetFormatPr defaultColWidth="8.87890625" defaultRowHeight="12.7" x14ac:dyDescent="0.4"/>
  <cols>
    <col min="1" max="1" width="2.5859375" style="90" customWidth="1"/>
    <col min="2" max="2" width="15.29296875" style="90" customWidth="1"/>
    <col min="3" max="4" width="8.87890625" style="90"/>
    <col min="5" max="5" width="7.41015625" style="90" customWidth="1"/>
    <col min="6" max="6" width="8.41015625" style="90" customWidth="1"/>
    <col min="7" max="10" width="13.41015625" style="90" customWidth="1"/>
    <col min="11" max="11" width="8.41015625" style="90" customWidth="1"/>
    <col min="12" max="13" width="2.5859375" style="90" customWidth="1"/>
    <col min="14" max="14" width="8.87890625" style="90"/>
    <col min="15" max="15" width="6.5859375" style="90" customWidth="1"/>
    <col min="16" max="16" width="8.87890625" style="90"/>
    <col min="17" max="17" width="10.41015625" style="90" customWidth="1"/>
    <col min="18" max="18" width="13.5859375" style="90" customWidth="1"/>
    <col min="19" max="19" width="14.41015625" style="90" customWidth="1"/>
    <col min="20" max="20" width="20" style="90" customWidth="1"/>
    <col min="21" max="16384" width="8.87890625" style="90"/>
  </cols>
  <sheetData>
    <row r="1" spans="2:20" s="88" customFormat="1" ht="15" customHeight="1" x14ac:dyDescent="0.45">
      <c r="B1" s="86"/>
      <c r="C1" s="148" t="s">
        <v>88</v>
      </c>
      <c r="D1" s="148"/>
      <c r="E1" s="148"/>
      <c r="F1" s="148"/>
      <c r="G1" s="148"/>
      <c r="H1" s="148"/>
      <c r="I1" s="87" t="s">
        <v>6</v>
      </c>
      <c r="J1" s="63">
        <v>43793</v>
      </c>
      <c r="Q1" s="135"/>
      <c r="R1" s="135"/>
      <c r="S1" s="135"/>
      <c r="T1" s="135"/>
    </row>
    <row r="2" spans="2:20" ht="15" customHeight="1" x14ac:dyDescent="0.4">
      <c r="B2" s="89"/>
      <c r="C2" s="149"/>
      <c r="D2" s="149"/>
      <c r="E2" s="149"/>
      <c r="F2" s="149"/>
      <c r="G2" s="149"/>
      <c r="H2" s="149"/>
      <c r="I2" s="87" t="s">
        <v>81</v>
      </c>
      <c r="J2" s="64"/>
      <c r="Q2" s="91"/>
      <c r="R2" s="91"/>
      <c r="S2" s="91"/>
      <c r="T2" s="91"/>
    </row>
    <row r="3" spans="2:20" ht="10.199999999999999" customHeight="1" x14ac:dyDescent="0.4">
      <c r="B3" s="89"/>
      <c r="C3" s="150"/>
      <c r="D3" s="150"/>
      <c r="E3" s="150"/>
      <c r="F3" s="150"/>
      <c r="G3" s="150"/>
      <c r="H3" s="150"/>
      <c r="I3" s="92"/>
      <c r="J3" s="93"/>
      <c r="Q3" s="94"/>
      <c r="R3" s="92"/>
      <c r="S3" s="92"/>
      <c r="T3" s="92"/>
    </row>
    <row r="4" spans="2:20" ht="13.7" customHeight="1" x14ac:dyDescent="0.4">
      <c r="B4" s="95" t="s">
        <v>31</v>
      </c>
      <c r="C4" s="141" t="s">
        <v>117</v>
      </c>
      <c r="D4" s="139"/>
      <c r="E4" s="144"/>
      <c r="F4" s="167" t="s">
        <v>32</v>
      </c>
      <c r="G4" s="167"/>
      <c r="H4" s="153" t="s">
        <v>94</v>
      </c>
      <c r="I4" s="154"/>
      <c r="J4" s="154"/>
      <c r="M4" s="92"/>
      <c r="N4" s="92"/>
      <c r="O4" s="92"/>
      <c r="P4" s="92"/>
      <c r="Q4" s="92"/>
      <c r="R4" s="92"/>
      <c r="S4" s="92"/>
      <c r="T4" s="92"/>
    </row>
    <row r="5" spans="2:20" x14ac:dyDescent="0.4">
      <c r="B5" s="96" t="s">
        <v>33</v>
      </c>
      <c r="C5" s="141"/>
      <c r="D5" s="139"/>
      <c r="E5" s="144"/>
      <c r="F5" s="151" t="s">
        <v>34</v>
      </c>
      <c r="G5" s="151"/>
      <c r="H5" s="141" t="s">
        <v>104</v>
      </c>
      <c r="I5" s="139"/>
      <c r="J5" s="139"/>
      <c r="M5" s="92"/>
      <c r="N5" s="92"/>
      <c r="O5" s="92"/>
      <c r="P5" s="92"/>
      <c r="Q5" s="92"/>
      <c r="R5" s="97"/>
      <c r="S5" s="92"/>
      <c r="T5" s="92"/>
    </row>
    <row r="6" spans="2:20" x14ac:dyDescent="0.4">
      <c r="B6" s="96" t="s">
        <v>35</v>
      </c>
      <c r="C6" s="145"/>
      <c r="D6" s="146"/>
      <c r="E6" s="147"/>
      <c r="F6" s="151" t="s">
        <v>36</v>
      </c>
      <c r="G6" s="151"/>
      <c r="H6" s="142" t="s">
        <v>105</v>
      </c>
      <c r="I6" s="143"/>
      <c r="J6" s="143"/>
      <c r="M6" s="92"/>
      <c r="N6" s="92"/>
      <c r="O6" s="92"/>
      <c r="P6" s="92"/>
      <c r="Q6" s="92"/>
      <c r="R6" s="97"/>
      <c r="S6" s="92"/>
      <c r="T6" s="92"/>
    </row>
    <row r="7" spans="2:20" x14ac:dyDescent="0.4">
      <c r="B7" s="98" t="s">
        <v>37</v>
      </c>
      <c r="C7" s="171"/>
      <c r="D7" s="172"/>
      <c r="E7" s="173"/>
      <c r="F7" s="152" t="s">
        <v>86</v>
      </c>
      <c r="G7" s="152"/>
      <c r="H7" s="141">
        <v>38</v>
      </c>
      <c r="I7" s="139"/>
      <c r="J7" s="139"/>
      <c r="M7" s="92"/>
      <c r="N7" s="92"/>
      <c r="O7" s="92"/>
      <c r="P7" s="92"/>
      <c r="Q7" s="92"/>
      <c r="R7" s="97"/>
      <c r="S7" s="92"/>
      <c r="T7" s="92"/>
    </row>
    <row r="8" spans="2:20" ht="8.1" customHeight="1" x14ac:dyDescent="0.4">
      <c r="B8" s="99"/>
      <c r="C8" s="100"/>
      <c r="D8" s="100"/>
      <c r="E8" s="100"/>
      <c r="F8" s="101"/>
      <c r="G8" s="101"/>
      <c r="H8" s="100"/>
      <c r="I8" s="100"/>
      <c r="J8" s="100"/>
      <c r="M8" s="92"/>
      <c r="N8" s="92"/>
      <c r="O8" s="92"/>
      <c r="P8" s="92"/>
      <c r="Q8" s="92"/>
      <c r="R8" s="92"/>
      <c r="S8" s="92"/>
      <c r="T8" s="92"/>
    </row>
    <row r="9" spans="2:20" ht="18" customHeight="1" x14ac:dyDescent="0.4">
      <c r="B9" s="136" t="s">
        <v>76</v>
      </c>
      <c r="C9" s="139" t="s">
        <v>107</v>
      </c>
      <c r="D9" s="139"/>
      <c r="E9" s="139"/>
      <c r="F9" s="168" t="s">
        <v>38</v>
      </c>
      <c r="G9" s="169"/>
      <c r="H9" s="169"/>
      <c r="I9" s="169"/>
      <c r="J9" s="170"/>
      <c r="K9" s="102"/>
      <c r="M9" s="92"/>
      <c r="N9" s="92"/>
      <c r="O9" s="92"/>
      <c r="P9" s="92"/>
      <c r="Q9" s="92"/>
      <c r="R9" s="92"/>
    </row>
    <row r="10" spans="2:20" ht="18" customHeight="1" x14ac:dyDescent="0.4">
      <c r="B10" s="137"/>
      <c r="C10" s="139"/>
      <c r="D10" s="139"/>
      <c r="E10" s="139"/>
      <c r="F10" s="176" t="s">
        <v>118</v>
      </c>
      <c r="G10" s="177"/>
      <c r="H10" s="177"/>
      <c r="I10" s="177"/>
      <c r="J10" s="178"/>
      <c r="M10" s="92"/>
      <c r="N10" s="92"/>
      <c r="O10" s="92"/>
      <c r="P10" s="92"/>
      <c r="Q10" s="92"/>
      <c r="R10" s="92"/>
    </row>
    <row r="11" spans="2:20" ht="18" customHeight="1" x14ac:dyDescent="0.4">
      <c r="B11" s="138" t="s">
        <v>83</v>
      </c>
      <c r="C11" s="174" t="s">
        <v>108</v>
      </c>
      <c r="D11" s="139"/>
      <c r="E11" s="139"/>
      <c r="F11" s="177"/>
      <c r="G11" s="177"/>
      <c r="H11" s="177"/>
      <c r="I11" s="177"/>
      <c r="J11" s="178"/>
      <c r="M11" s="92"/>
      <c r="N11" s="92"/>
      <c r="O11" s="92"/>
      <c r="P11" s="92"/>
      <c r="Q11" s="92"/>
      <c r="R11" s="92"/>
    </row>
    <row r="12" spans="2:20" ht="18" customHeight="1" x14ac:dyDescent="0.4">
      <c r="B12" s="138"/>
      <c r="C12" s="139"/>
      <c r="D12" s="139"/>
      <c r="E12" s="139"/>
      <c r="F12" s="177"/>
      <c r="G12" s="177"/>
      <c r="H12" s="177"/>
      <c r="I12" s="177"/>
      <c r="J12" s="178"/>
      <c r="M12" s="92"/>
      <c r="N12" s="92"/>
      <c r="O12" s="92"/>
      <c r="P12" s="92"/>
      <c r="Q12" s="92"/>
      <c r="R12" s="92"/>
    </row>
    <row r="13" spans="2:20" ht="18" customHeight="1" x14ac:dyDescent="0.4">
      <c r="B13" s="103" t="s">
        <v>0</v>
      </c>
      <c r="C13" s="139" t="s">
        <v>95</v>
      </c>
      <c r="D13" s="140"/>
      <c r="E13" s="140"/>
      <c r="F13" s="177"/>
      <c r="G13" s="177"/>
      <c r="H13" s="177"/>
      <c r="I13" s="177"/>
      <c r="J13" s="178"/>
      <c r="M13" s="92"/>
      <c r="N13" s="92"/>
      <c r="O13" s="92"/>
      <c r="P13" s="92"/>
      <c r="Q13" s="92"/>
      <c r="R13" s="92"/>
    </row>
    <row r="14" spans="2:20" ht="18" customHeight="1" x14ac:dyDescent="0.4">
      <c r="B14" s="138" t="s">
        <v>77</v>
      </c>
      <c r="C14" s="139" t="s">
        <v>96</v>
      </c>
      <c r="D14" s="140"/>
      <c r="E14" s="140"/>
      <c r="F14" s="177"/>
      <c r="G14" s="177"/>
      <c r="H14" s="177"/>
      <c r="I14" s="177"/>
      <c r="J14" s="178"/>
      <c r="M14" s="92"/>
      <c r="N14" s="92"/>
      <c r="O14" s="92"/>
      <c r="P14" s="92"/>
      <c r="Q14" s="92"/>
      <c r="R14" s="92"/>
    </row>
    <row r="15" spans="2:20" ht="18" customHeight="1" x14ac:dyDescent="0.4">
      <c r="B15" s="137"/>
      <c r="C15" s="140"/>
      <c r="D15" s="140"/>
      <c r="E15" s="140"/>
      <c r="F15" s="177"/>
      <c r="G15" s="177"/>
      <c r="H15" s="177"/>
      <c r="I15" s="177"/>
      <c r="J15" s="178"/>
      <c r="M15" s="92"/>
      <c r="N15" s="92"/>
      <c r="O15" s="92"/>
      <c r="P15" s="92"/>
      <c r="Q15" s="92"/>
      <c r="R15" s="92"/>
    </row>
    <row r="16" spans="2:20" ht="18" customHeight="1" x14ac:dyDescent="0.4">
      <c r="B16" s="138" t="s">
        <v>78</v>
      </c>
      <c r="C16" s="139" t="s">
        <v>109</v>
      </c>
      <c r="D16" s="139"/>
      <c r="E16" s="139"/>
      <c r="F16" s="177"/>
      <c r="G16" s="177"/>
      <c r="H16" s="177"/>
      <c r="I16" s="177"/>
      <c r="J16" s="178"/>
      <c r="M16" s="92"/>
      <c r="N16" s="92"/>
      <c r="O16" s="92"/>
      <c r="P16" s="92"/>
      <c r="Q16" s="92"/>
      <c r="R16" s="92"/>
    </row>
    <row r="17" spans="1:18" ht="18" customHeight="1" x14ac:dyDescent="0.4">
      <c r="B17" s="175"/>
      <c r="C17" s="139"/>
      <c r="D17" s="139"/>
      <c r="E17" s="139"/>
      <c r="F17" s="179"/>
      <c r="G17" s="179"/>
      <c r="H17" s="179"/>
      <c r="I17" s="179"/>
      <c r="J17" s="180"/>
      <c r="M17" s="92"/>
      <c r="N17" s="92"/>
      <c r="O17" s="92"/>
      <c r="P17" s="92"/>
      <c r="Q17" s="92"/>
      <c r="R17" s="92"/>
    </row>
    <row r="18" spans="1:18" ht="8.1" customHeight="1" x14ac:dyDescent="0.4">
      <c r="A18" s="92"/>
      <c r="B18" s="156"/>
      <c r="C18" s="156"/>
      <c r="D18" s="156"/>
      <c r="E18" s="156"/>
      <c r="F18" s="181"/>
      <c r="G18" s="181"/>
      <c r="H18" s="181"/>
      <c r="I18" s="181"/>
      <c r="J18" s="181"/>
      <c r="K18" s="92"/>
      <c r="M18" s="92"/>
      <c r="N18" s="92"/>
      <c r="O18" s="92"/>
      <c r="P18" s="92"/>
      <c r="Q18" s="92"/>
      <c r="R18" s="92"/>
    </row>
    <row r="19" spans="1:18" ht="15" customHeight="1" x14ac:dyDescent="0.4">
      <c r="B19" s="161" t="s">
        <v>1</v>
      </c>
      <c r="C19" s="104" t="s">
        <v>5</v>
      </c>
      <c r="D19" s="104"/>
      <c r="E19" s="104"/>
      <c r="F19" s="105"/>
      <c r="G19" s="62" t="s">
        <v>99</v>
      </c>
      <c r="H19" s="77" t="s">
        <v>89</v>
      </c>
      <c r="I19" s="77" t="s">
        <v>89</v>
      </c>
      <c r="J19" s="77" t="s">
        <v>89</v>
      </c>
      <c r="L19" s="163"/>
      <c r="M19" s="163"/>
      <c r="N19" s="163"/>
      <c r="O19" s="163"/>
      <c r="P19" s="92"/>
      <c r="Q19" s="92"/>
      <c r="R19" s="92"/>
    </row>
    <row r="20" spans="1:18" ht="15" customHeight="1" x14ac:dyDescent="0.4">
      <c r="B20" s="161"/>
      <c r="C20" s="104"/>
      <c r="D20" s="104"/>
      <c r="E20" s="104"/>
      <c r="F20" s="105"/>
      <c r="G20" s="74" t="s">
        <v>82</v>
      </c>
      <c r="H20" s="75" t="s">
        <v>66</v>
      </c>
      <c r="I20" s="76" t="s">
        <v>67</v>
      </c>
      <c r="J20" s="75" t="s">
        <v>74</v>
      </c>
      <c r="L20" s="163"/>
      <c r="M20" s="163"/>
      <c r="N20" s="163"/>
      <c r="O20" s="163"/>
      <c r="P20" s="92"/>
      <c r="Q20" s="92"/>
      <c r="R20" s="92"/>
    </row>
    <row r="21" spans="1:18" ht="15" customHeight="1" x14ac:dyDescent="0.4">
      <c r="B21" s="161"/>
      <c r="C21" s="104" t="s">
        <v>39</v>
      </c>
      <c r="D21" s="104"/>
      <c r="E21" s="104"/>
      <c r="F21" s="105"/>
      <c r="G21" s="130" t="s">
        <v>113</v>
      </c>
      <c r="H21" s="68"/>
      <c r="I21" s="68"/>
      <c r="J21" s="106"/>
      <c r="L21" s="163"/>
      <c r="M21" s="163"/>
      <c r="N21" s="163"/>
      <c r="O21" s="163"/>
      <c r="P21" s="92"/>
      <c r="Q21" s="92"/>
      <c r="R21" s="92"/>
    </row>
    <row r="22" spans="1:18" ht="15" customHeight="1" x14ac:dyDescent="0.4">
      <c r="B22" s="161"/>
      <c r="C22" s="104" t="s">
        <v>3</v>
      </c>
      <c r="D22" s="104"/>
      <c r="E22" s="104"/>
      <c r="F22" s="105"/>
      <c r="G22" s="130" t="s">
        <v>106</v>
      </c>
      <c r="H22" s="131" t="s">
        <v>106</v>
      </c>
      <c r="I22" s="68"/>
      <c r="J22" s="106"/>
      <c r="L22" s="92"/>
      <c r="M22" s="92"/>
      <c r="N22" s="92"/>
      <c r="P22" s="92"/>
      <c r="Q22" s="92"/>
      <c r="R22" s="92"/>
    </row>
    <row r="23" spans="1:18" ht="15" customHeight="1" x14ac:dyDescent="0.4">
      <c r="B23" s="161"/>
      <c r="C23" s="104" t="s">
        <v>40</v>
      </c>
      <c r="D23" s="104"/>
      <c r="E23" s="104"/>
      <c r="F23" s="105"/>
      <c r="G23" s="132" t="s">
        <v>110</v>
      </c>
      <c r="H23" s="130" t="s">
        <v>111</v>
      </c>
      <c r="I23" s="67" t="s">
        <v>114</v>
      </c>
      <c r="J23" s="67"/>
      <c r="M23" s="163"/>
      <c r="N23" s="163"/>
      <c r="O23" s="163"/>
      <c r="P23" s="92"/>
      <c r="Q23" s="92"/>
      <c r="R23" s="92"/>
    </row>
    <row r="24" spans="1:18" ht="15" customHeight="1" x14ac:dyDescent="0.4">
      <c r="B24" s="161"/>
      <c r="C24" s="104" t="s">
        <v>41</v>
      </c>
      <c r="D24" s="104"/>
      <c r="E24" s="104"/>
      <c r="F24" s="105"/>
      <c r="G24" s="132" t="s">
        <v>101</v>
      </c>
      <c r="H24" s="130" t="s">
        <v>112</v>
      </c>
      <c r="I24" s="67" t="s">
        <v>115</v>
      </c>
      <c r="J24" s="67"/>
      <c r="M24" s="163"/>
      <c r="N24" s="163"/>
      <c r="O24" s="163"/>
      <c r="P24" s="92"/>
      <c r="Q24" s="92"/>
      <c r="R24" s="92"/>
    </row>
    <row r="25" spans="1:18" ht="15" customHeight="1" x14ac:dyDescent="0.4">
      <c r="B25" s="161" t="s">
        <v>85</v>
      </c>
      <c r="C25" s="104" t="s">
        <v>42</v>
      </c>
      <c r="D25" s="104"/>
      <c r="E25" s="104"/>
      <c r="F25" s="105"/>
      <c r="G25" s="120">
        <v>48</v>
      </c>
      <c r="H25" s="111">
        <v>48</v>
      </c>
      <c r="I25" s="61">
        <v>48</v>
      </c>
      <c r="J25" s="111"/>
      <c r="M25" s="163"/>
      <c r="N25" s="163"/>
      <c r="O25" s="163"/>
      <c r="P25" s="92"/>
      <c r="Q25" s="92"/>
      <c r="R25" s="92"/>
    </row>
    <row r="26" spans="1:18" ht="15" customHeight="1" x14ac:dyDescent="0.4">
      <c r="B26" s="161"/>
      <c r="C26" s="104" t="s">
        <v>43</v>
      </c>
      <c r="D26" s="104"/>
      <c r="E26" s="104"/>
      <c r="F26" s="105"/>
      <c r="G26" s="53">
        <v>0.02</v>
      </c>
      <c r="H26" s="54">
        <v>0.02</v>
      </c>
      <c r="I26" s="54">
        <v>0.02</v>
      </c>
      <c r="J26" s="54"/>
      <c r="M26" s="107"/>
      <c r="N26" s="107"/>
      <c r="O26" s="108"/>
      <c r="P26" s="92"/>
      <c r="Q26" s="92"/>
      <c r="R26" s="92"/>
    </row>
    <row r="27" spans="1:18" ht="15" customHeight="1" x14ac:dyDescent="0.4">
      <c r="B27" s="161"/>
      <c r="C27" s="164" t="s">
        <v>44</v>
      </c>
      <c r="D27" s="165"/>
      <c r="E27" s="165"/>
      <c r="F27" s="166"/>
      <c r="G27" s="52">
        <v>400</v>
      </c>
      <c r="H27" s="50">
        <v>400</v>
      </c>
      <c r="I27" s="50">
        <v>400</v>
      </c>
      <c r="J27" s="50"/>
      <c r="M27" s="92"/>
      <c r="N27" s="162"/>
      <c r="O27" s="162"/>
      <c r="P27" s="92"/>
      <c r="Q27" s="92"/>
      <c r="R27" s="92"/>
    </row>
    <row r="28" spans="1:18" ht="15" customHeight="1" x14ac:dyDescent="0.4">
      <c r="B28" s="161"/>
      <c r="C28" s="104" t="s">
        <v>45</v>
      </c>
      <c r="D28" s="104"/>
      <c r="E28" s="104"/>
      <c r="F28" s="105"/>
      <c r="G28" s="52"/>
      <c r="H28" s="50"/>
      <c r="I28" s="50"/>
      <c r="J28" s="50"/>
      <c r="M28" s="92"/>
      <c r="N28" s="162"/>
      <c r="O28" s="162"/>
      <c r="P28" s="92"/>
      <c r="Q28" s="92"/>
      <c r="R28" s="92"/>
    </row>
    <row r="29" spans="1:18" ht="15" customHeight="1" x14ac:dyDescent="0.4">
      <c r="B29" s="161"/>
      <c r="C29" s="104" t="s">
        <v>46</v>
      </c>
      <c r="D29" s="104"/>
      <c r="E29" s="104"/>
      <c r="F29" s="105"/>
      <c r="G29" s="53">
        <v>0.22500000000000001</v>
      </c>
      <c r="H29" s="54">
        <v>0.22500000000000001</v>
      </c>
      <c r="I29" s="54">
        <v>0.22500000000000001</v>
      </c>
      <c r="J29" s="54"/>
      <c r="M29" s="92"/>
      <c r="N29" s="162"/>
      <c r="O29" s="162"/>
      <c r="P29" s="92"/>
      <c r="Q29" s="92"/>
      <c r="R29" s="92"/>
    </row>
    <row r="30" spans="1:18" ht="15" customHeight="1" x14ac:dyDescent="0.4">
      <c r="B30" s="161" t="s">
        <v>2</v>
      </c>
      <c r="C30" s="104" t="s">
        <v>65</v>
      </c>
      <c r="D30" s="104"/>
      <c r="E30" s="104"/>
      <c r="F30" s="105"/>
      <c r="G30" s="120">
        <v>24</v>
      </c>
      <c r="H30" s="61">
        <v>24</v>
      </c>
      <c r="I30" s="61">
        <v>24</v>
      </c>
      <c r="J30" s="61"/>
      <c r="L30" s="109"/>
      <c r="M30" s="92"/>
      <c r="N30" s="92"/>
      <c r="P30" s="92"/>
      <c r="Q30" s="92"/>
      <c r="R30" s="92"/>
    </row>
    <row r="31" spans="1:18" ht="15" customHeight="1" x14ac:dyDescent="0.4">
      <c r="B31" s="161"/>
      <c r="C31" s="104" t="s">
        <v>47</v>
      </c>
      <c r="D31" s="104"/>
      <c r="E31" s="104"/>
      <c r="F31" s="105"/>
      <c r="G31" s="52">
        <v>1</v>
      </c>
      <c r="H31" s="50">
        <v>2</v>
      </c>
      <c r="I31" s="50">
        <v>5</v>
      </c>
      <c r="J31" s="50"/>
      <c r="L31" s="109"/>
      <c r="M31" s="92"/>
      <c r="N31" s="92"/>
      <c r="P31" s="92"/>
      <c r="Q31" s="92"/>
      <c r="R31" s="92"/>
    </row>
    <row r="32" spans="1:18" ht="15" customHeight="1" x14ac:dyDescent="0.4">
      <c r="B32" s="161"/>
      <c r="C32" s="104" t="s">
        <v>55</v>
      </c>
      <c r="D32" s="104"/>
      <c r="E32" s="104"/>
      <c r="F32" s="105"/>
      <c r="G32" s="133" t="s">
        <v>106</v>
      </c>
      <c r="H32" s="134" t="s">
        <v>106</v>
      </c>
      <c r="I32" s="61"/>
      <c r="J32" s="61"/>
      <c r="M32" s="92"/>
      <c r="N32" s="92"/>
      <c r="P32" s="92"/>
      <c r="Q32" s="92"/>
      <c r="R32" s="92"/>
    </row>
    <row r="33" spans="1:18" ht="15" customHeight="1" x14ac:dyDescent="0.4">
      <c r="B33" s="161"/>
      <c r="C33" s="104" t="s">
        <v>48</v>
      </c>
      <c r="D33" s="104"/>
      <c r="E33" s="104"/>
      <c r="F33" s="105"/>
      <c r="G33" s="52">
        <v>4</v>
      </c>
      <c r="H33" s="50">
        <v>4</v>
      </c>
      <c r="I33" s="50">
        <v>4</v>
      </c>
      <c r="J33" s="50"/>
      <c r="L33" s="109"/>
      <c r="M33" s="92"/>
      <c r="N33" s="92"/>
      <c r="P33" s="92"/>
      <c r="Q33" s="92"/>
      <c r="R33" s="92"/>
    </row>
    <row r="34" spans="1:18" ht="15" customHeight="1" x14ac:dyDescent="0.4">
      <c r="B34" s="161"/>
      <c r="C34" s="104" t="s">
        <v>49</v>
      </c>
      <c r="D34" s="104"/>
      <c r="E34" s="104"/>
      <c r="F34" s="105"/>
      <c r="G34" s="73">
        <f>IF(G33*G31=0,"",G33*G31)</f>
        <v>4</v>
      </c>
      <c r="H34" s="78">
        <f>IF(H33*H31=0,"",H33*H31)</f>
        <v>8</v>
      </c>
      <c r="I34" s="79">
        <f>IF(I33*I31=0,"",I33*I31)</f>
        <v>20</v>
      </c>
      <c r="J34" s="78" t="str">
        <f>IF(J33*J31=0,"",J33*J31)</f>
        <v/>
      </c>
    </row>
    <row r="35" spans="1:18" ht="15" customHeight="1" x14ac:dyDescent="0.4">
      <c r="B35" s="161"/>
      <c r="C35" s="104" t="s">
        <v>50</v>
      </c>
      <c r="D35" s="104"/>
      <c r="E35" s="104"/>
      <c r="F35" s="105"/>
      <c r="G35" s="52">
        <v>125</v>
      </c>
      <c r="H35" s="55">
        <v>125</v>
      </c>
      <c r="I35" s="55">
        <v>125</v>
      </c>
      <c r="J35" s="50"/>
    </row>
    <row r="36" spans="1:18" ht="15" customHeight="1" x14ac:dyDescent="0.4">
      <c r="B36" s="161"/>
      <c r="C36" s="104" t="s">
        <v>51</v>
      </c>
      <c r="D36" s="104"/>
      <c r="E36" s="104"/>
      <c r="F36" s="105"/>
      <c r="G36" s="69" t="s">
        <v>97</v>
      </c>
      <c r="H36" s="68" t="s">
        <v>97</v>
      </c>
      <c r="I36" s="68" t="s">
        <v>97</v>
      </c>
      <c r="J36" s="106"/>
    </row>
    <row r="37" spans="1:18" ht="15" customHeight="1" x14ac:dyDescent="0.4">
      <c r="B37" s="161"/>
      <c r="C37" s="104" t="s">
        <v>80</v>
      </c>
      <c r="D37" s="104"/>
      <c r="E37" s="104"/>
      <c r="F37" s="105"/>
      <c r="G37" s="72">
        <f>IF(G23="","",G43/(G31*G33)*G39)</f>
        <v>37.5</v>
      </c>
      <c r="H37" s="80">
        <f>IF(H23="","",H43/(H31*H33)*H39)</f>
        <v>18.75</v>
      </c>
      <c r="I37" s="81">
        <f>IF(I23="","",I43/(I31*I33)*I39)</f>
        <v>7.5</v>
      </c>
      <c r="J37" s="80" t="str">
        <f>IF(J23="","",J43/(J31*J33)*J39)</f>
        <v/>
      </c>
    </row>
    <row r="38" spans="1:18" ht="15" customHeight="1" x14ac:dyDescent="0.4">
      <c r="B38" s="161" t="s">
        <v>79</v>
      </c>
      <c r="C38" s="104" t="s">
        <v>52</v>
      </c>
      <c r="D38" s="104"/>
      <c r="E38" s="104"/>
      <c r="F38" s="105"/>
      <c r="G38" s="57">
        <v>23</v>
      </c>
      <c r="H38" s="58">
        <v>13.3</v>
      </c>
      <c r="I38" s="58">
        <v>13.3</v>
      </c>
      <c r="J38" s="58"/>
      <c r="L38" s="109"/>
    </row>
    <row r="39" spans="1:18" ht="15" customHeight="1" x14ac:dyDescent="0.4">
      <c r="B39" s="161"/>
      <c r="C39" s="104" t="s">
        <v>70</v>
      </c>
      <c r="D39" s="104"/>
      <c r="E39" s="104"/>
      <c r="F39" s="105"/>
      <c r="G39" s="59">
        <v>1</v>
      </c>
      <c r="H39" s="60">
        <v>1</v>
      </c>
      <c r="I39" s="60">
        <v>1</v>
      </c>
      <c r="J39" s="110"/>
      <c r="L39" s="109"/>
    </row>
    <row r="40" spans="1:18" ht="15" customHeight="1" x14ac:dyDescent="0.4">
      <c r="B40" s="161"/>
      <c r="C40" s="104" t="s">
        <v>4</v>
      </c>
      <c r="D40" s="104"/>
      <c r="E40" s="104"/>
      <c r="F40" s="105"/>
      <c r="G40" s="71">
        <f>IF(G23="","",G38*G39/G34)</f>
        <v>5.75</v>
      </c>
      <c r="H40" s="71">
        <f>IF(H23="","",H38*H39/H34)</f>
        <v>1.6625000000000001</v>
      </c>
      <c r="I40" s="82">
        <f>IF(I23="","",I38*I39/I34)</f>
        <v>0.66500000000000004</v>
      </c>
      <c r="J40" s="71" t="str">
        <f>IF(J23="","",J38*J39/J34)</f>
        <v/>
      </c>
      <c r="L40" s="102"/>
    </row>
    <row r="41" spans="1:18" ht="15" customHeight="1" x14ac:dyDescent="0.4">
      <c r="B41" s="161"/>
      <c r="C41" s="104" t="s">
        <v>69</v>
      </c>
      <c r="D41" s="104"/>
      <c r="E41" s="104"/>
      <c r="F41" s="105"/>
      <c r="G41" s="61">
        <v>5</v>
      </c>
      <c r="H41" s="61">
        <v>5</v>
      </c>
      <c r="I41" s="61">
        <v>5</v>
      </c>
      <c r="J41" s="111"/>
      <c r="L41" s="109"/>
    </row>
    <row r="42" spans="1:18" ht="15" customHeight="1" x14ac:dyDescent="0.4">
      <c r="B42" s="161"/>
      <c r="C42" s="104" t="s">
        <v>53</v>
      </c>
      <c r="D42" s="104"/>
      <c r="E42" s="104"/>
      <c r="F42" s="105"/>
      <c r="G42" s="112">
        <v>100</v>
      </c>
      <c r="H42" s="112">
        <v>100</v>
      </c>
      <c r="I42" s="58">
        <v>100</v>
      </c>
      <c r="J42" s="112"/>
      <c r="L42" s="109"/>
    </row>
    <row r="43" spans="1:18" ht="15" customHeight="1" x14ac:dyDescent="0.4">
      <c r="B43" s="161"/>
      <c r="C43" s="104" t="s">
        <v>57</v>
      </c>
      <c r="D43" s="104"/>
      <c r="E43" s="104"/>
      <c r="F43" s="105"/>
      <c r="G43" s="56">
        <v>150</v>
      </c>
      <c r="H43" s="113">
        <v>150</v>
      </c>
      <c r="I43" s="51">
        <v>150</v>
      </c>
      <c r="J43" s="113"/>
      <c r="L43" s="109"/>
    </row>
    <row r="44" spans="1:18" ht="15" customHeight="1" x14ac:dyDescent="0.4">
      <c r="B44" s="161"/>
      <c r="C44" s="104" t="s">
        <v>68</v>
      </c>
      <c r="D44" s="104"/>
      <c r="E44" s="104"/>
      <c r="F44" s="105"/>
      <c r="G44" s="70">
        <f>IF(G22="","",G40+(G42*(G30/60)))</f>
        <v>45.75</v>
      </c>
      <c r="H44" s="70">
        <f>IF(H22="","",H40+(H42*(H30/60)))</f>
        <v>41.662500000000001</v>
      </c>
      <c r="I44" s="83" t="str">
        <f>IF(I22="","",I40+(I42*(I30/60)))</f>
        <v/>
      </c>
      <c r="J44" s="70" t="str">
        <f>IF(J22="","",J40+(J42*(J30/60)))</f>
        <v/>
      </c>
    </row>
    <row r="45" spans="1:18" ht="15" customHeight="1" x14ac:dyDescent="0.4">
      <c r="B45" s="161"/>
      <c r="C45" s="104" t="s">
        <v>75</v>
      </c>
      <c r="D45" s="104"/>
      <c r="E45" s="104"/>
      <c r="F45" s="104"/>
      <c r="G45" s="105"/>
      <c r="H45" s="84" t="str">
        <f>IF('Cost Savings ZCCUSA 1st Test'!F59&lt;0,"LOST","WON")</f>
        <v>WON</v>
      </c>
      <c r="I45" s="84" t="str">
        <f>IF('Cost Savings ZCCUSA 2nd Test'!F62&lt;0,"LOST","WON")</f>
        <v>WON</v>
      </c>
      <c r="J45" s="85" t="e">
        <f>IF('Cost Savings ZCCUSA 3rd Test'!F62&lt;0,"LOST","WON")</f>
        <v>#DIV/0!</v>
      </c>
    </row>
    <row r="46" spans="1:18" ht="8.1" customHeight="1" x14ac:dyDescent="0.4">
      <c r="A46" s="92"/>
      <c r="B46" s="114"/>
      <c r="C46" s="115"/>
      <c r="D46" s="115"/>
      <c r="E46" s="115"/>
      <c r="F46" s="115"/>
      <c r="G46" s="115"/>
      <c r="H46" s="116"/>
      <c r="I46" s="116"/>
      <c r="J46" s="116"/>
      <c r="K46" s="92"/>
    </row>
    <row r="47" spans="1:18" ht="12.2" customHeight="1" x14ac:dyDescent="0.4">
      <c r="B47" s="117" t="s">
        <v>84</v>
      </c>
      <c r="C47" s="118"/>
      <c r="D47" s="118"/>
      <c r="E47" s="118"/>
      <c r="F47" s="118"/>
      <c r="G47" s="118"/>
      <c r="H47" s="118"/>
      <c r="I47" s="118"/>
      <c r="J47" s="119"/>
    </row>
    <row r="48" spans="1:18" ht="12.2" customHeight="1" x14ac:dyDescent="0.4">
      <c r="B48" s="155" t="s">
        <v>116</v>
      </c>
      <c r="C48" s="156"/>
      <c r="D48" s="156"/>
      <c r="E48" s="156"/>
      <c r="F48" s="156"/>
      <c r="G48" s="156"/>
      <c r="H48" s="156"/>
      <c r="I48" s="156"/>
      <c r="J48" s="157"/>
    </row>
    <row r="49" spans="2:10" ht="12.2" customHeight="1" x14ac:dyDescent="0.4">
      <c r="B49" s="155"/>
      <c r="C49" s="156"/>
      <c r="D49" s="156"/>
      <c r="E49" s="156"/>
      <c r="F49" s="156"/>
      <c r="G49" s="156"/>
      <c r="H49" s="156"/>
      <c r="I49" s="156"/>
      <c r="J49" s="157"/>
    </row>
    <row r="50" spans="2:10" ht="12.2" customHeight="1" x14ac:dyDescent="0.4">
      <c r="B50" s="155"/>
      <c r="C50" s="156"/>
      <c r="D50" s="156"/>
      <c r="E50" s="156"/>
      <c r="F50" s="156"/>
      <c r="G50" s="156"/>
      <c r="H50" s="156"/>
      <c r="I50" s="156"/>
      <c r="J50" s="157"/>
    </row>
    <row r="51" spans="2:10" ht="12.2" customHeight="1" x14ac:dyDescent="0.4">
      <c r="B51" s="155"/>
      <c r="C51" s="156"/>
      <c r="D51" s="156"/>
      <c r="E51" s="156"/>
      <c r="F51" s="156"/>
      <c r="G51" s="156"/>
      <c r="H51" s="156"/>
      <c r="I51" s="156"/>
      <c r="J51" s="157"/>
    </row>
    <row r="52" spans="2:10" ht="12.2" customHeight="1" x14ac:dyDescent="0.4">
      <c r="B52" s="155"/>
      <c r="C52" s="156"/>
      <c r="D52" s="156"/>
      <c r="E52" s="156"/>
      <c r="F52" s="156"/>
      <c r="G52" s="156"/>
      <c r="H52" s="156"/>
      <c r="I52" s="156"/>
      <c r="J52" s="157"/>
    </row>
    <row r="53" spans="2:10" ht="12.2" customHeight="1" x14ac:dyDescent="0.4">
      <c r="B53" s="155"/>
      <c r="C53" s="156"/>
      <c r="D53" s="156"/>
      <c r="E53" s="156"/>
      <c r="F53" s="156"/>
      <c r="G53" s="156"/>
      <c r="H53" s="156"/>
      <c r="I53" s="156"/>
      <c r="J53" s="157"/>
    </row>
    <row r="54" spans="2:10" ht="12.2" customHeight="1" x14ac:dyDescent="0.4">
      <c r="B54" s="155"/>
      <c r="C54" s="156"/>
      <c r="D54" s="156"/>
      <c r="E54" s="156"/>
      <c r="F54" s="156"/>
      <c r="G54" s="156"/>
      <c r="H54" s="156"/>
      <c r="I54" s="156"/>
      <c r="J54" s="157"/>
    </row>
    <row r="55" spans="2:10" ht="12.2" customHeight="1" x14ac:dyDescent="0.4">
      <c r="B55" s="158"/>
      <c r="C55" s="159"/>
      <c r="D55" s="159"/>
      <c r="E55" s="159"/>
      <c r="F55" s="159"/>
      <c r="G55" s="159"/>
      <c r="H55" s="159"/>
      <c r="I55" s="159"/>
      <c r="J55" s="160"/>
    </row>
    <row r="56" spans="2:10" x14ac:dyDescent="0.4">
      <c r="B56" s="90" t="s">
        <v>98</v>
      </c>
    </row>
  </sheetData>
  <sheetProtection algorithmName="SHA-512" hashValue="GHOnqig6+EZ8f9VGQZvzNUKfuQsFIxQej0ogj2SVgHTj7kGS7mSozf53UsBElS1Lim9pODU8F4J9NpFPuTz15Q==" saltValue="0NHV4u5DNxcZS8PuYhOauw==" spinCount="100000" sheet="1" scenarios="1" selectLockedCells="1"/>
  <mergeCells count="35">
    <mergeCell ref="F4:G4"/>
    <mergeCell ref="C4:E4"/>
    <mergeCell ref="F9:J9"/>
    <mergeCell ref="C7:E7"/>
    <mergeCell ref="B38:B45"/>
    <mergeCell ref="B30:B37"/>
    <mergeCell ref="C16:E17"/>
    <mergeCell ref="C11:E12"/>
    <mergeCell ref="C13:E13"/>
    <mergeCell ref="B16:B17"/>
    <mergeCell ref="F10:J17"/>
    <mergeCell ref="B18:J18"/>
    <mergeCell ref="B48:J55"/>
    <mergeCell ref="B19:B24"/>
    <mergeCell ref="N27:O29"/>
    <mergeCell ref="M23:O25"/>
    <mergeCell ref="L19:O21"/>
    <mergeCell ref="B25:B29"/>
    <mergeCell ref="C27:F27"/>
    <mergeCell ref="Q1:T1"/>
    <mergeCell ref="B9:B10"/>
    <mergeCell ref="B11:B12"/>
    <mergeCell ref="B14:B15"/>
    <mergeCell ref="C14:E15"/>
    <mergeCell ref="H5:J5"/>
    <mergeCell ref="H6:J6"/>
    <mergeCell ref="C5:E5"/>
    <mergeCell ref="C6:E6"/>
    <mergeCell ref="C1:H3"/>
    <mergeCell ref="F5:G5"/>
    <mergeCell ref="F6:G6"/>
    <mergeCell ref="F7:G7"/>
    <mergeCell ref="H7:J7"/>
    <mergeCell ref="C9:E10"/>
    <mergeCell ref="H4:J4"/>
  </mergeCells>
  <phoneticPr fontId="0" type="noConversion"/>
  <conditionalFormatting sqref="H45:J45">
    <cfRule type="expression" dxfId="0" priority="1" stopIfTrue="1">
      <formula>ISERROR(H45:J45)</formula>
    </cfRule>
  </conditionalFormatting>
  <dataValidations count="7">
    <dataValidation type="whole" allowBlank="1" showInputMessage="1" showErrorMessage="1" sqref="G39:J39 H33:J34 G33" xr:uid="{00000000-0002-0000-0100-000000000000}">
      <formula1>-99999999</formula1>
      <formula2>99999999</formula2>
    </dataValidation>
    <dataValidation type="list" allowBlank="1" showInputMessage="1" showErrorMessage="1" sqref="Q3" xr:uid="{00000000-0002-0000-0100-000001000000}">
      <formula1>$Q$3:$Q$4</formula1>
    </dataValidation>
    <dataValidation type="list" allowBlank="1" showInputMessage="1" sqref="C13:E13" xr:uid="{00000000-0002-0000-0100-000002000000}">
      <formula1>$R$3:$R$8</formula1>
    </dataValidation>
    <dataValidation type="list" allowBlank="1" showInputMessage="1" sqref="J1" xr:uid="{00000000-0002-0000-0100-000003000000}">
      <formula1>$Q$3:$Q$4</formula1>
    </dataValidation>
    <dataValidation type="list" allowBlank="1" showInputMessage="1" sqref="C14:E15" xr:uid="{00000000-0002-0000-0100-000004000000}">
      <formula1>$S$3:$S$7</formula1>
    </dataValidation>
    <dataValidation type="list" allowBlank="1" showInputMessage="1" sqref="C16:E17" xr:uid="{00000000-0002-0000-0100-000005000000}">
      <formula1>$T$3:$T$9</formula1>
    </dataValidation>
    <dataValidation type="whole" allowBlank="1" showInputMessage="1" showErrorMessage="1" sqref="G37" xr:uid="{00000000-0002-0000-0100-000006000000}">
      <formula1>-9999999</formula1>
      <formula2>999999</formula2>
    </dataValidation>
  </dataValidations>
  <printOptions horizontalCentered="1" verticalCentered="1"/>
  <pageMargins left="0.25" right="0.25" top="0.25" bottom="0.25" header="0" footer="0"/>
  <pageSetup scale="96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10"/>
  </sheetPr>
  <dimension ref="A1:AM131"/>
  <sheetViews>
    <sheetView showGridLines="0" topLeftCell="A20" zoomScale="75" zoomScaleNormal="75" zoomScaleSheetLayoutView="100" zoomScalePageLayoutView="75" workbookViewId="0">
      <selection activeCell="E49" sqref="E49"/>
    </sheetView>
  </sheetViews>
  <sheetFormatPr defaultColWidth="8.87890625" defaultRowHeight="12.7" x14ac:dyDescent="0.4"/>
  <cols>
    <col min="1" max="1" width="13.87890625" customWidth="1"/>
    <col min="2" max="2" width="10.5859375" customWidth="1"/>
    <col min="4" max="4" width="14.41015625" customWidth="1"/>
    <col min="5" max="5" width="17.5859375" customWidth="1"/>
    <col min="6" max="6" width="15.5859375" bestFit="1" customWidth="1"/>
    <col min="7" max="7" width="17.41015625" customWidth="1"/>
    <col min="8" max="8" width="10.41015625" customWidth="1"/>
    <col min="9" max="9" width="13.5859375" customWidth="1"/>
    <col min="10" max="10" width="7.5859375" customWidth="1"/>
    <col min="11" max="11" width="5.5859375" customWidth="1"/>
    <col min="13" max="13" width="23.87890625" customWidth="1"/>
  </cols>
  <sheetData>
    <row r="1" spans="1:18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8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8" x14ac:dyDescent="0.4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8" x14ac:dyDescent="0.4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8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8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8" ht="12.75" customHeight="1" x14ac:dyDescent="0.4">
      <c r="A8" s="189" t="s">
        <v>29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8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8" ht="15.35" x14ac:dyDescent="0.5">
      <c r="A10" s="10" t="s">
        <v>30</v>
      </c>
      <c r="B10" s="187" t="str">
        <f>'Test Data'!C4</f>
        <v>Tire Mold Customer</v>
      </c>
      <c r="C10" s="187"/>
      <c r="D10" s="187"/>
      <c r="E10" s="8"/>
      <c r="F10" s="8"/>
      <c r="G10" s="8"/>
      <c r="H10" s="5" t="s">
        <v>6</v>
      </c>
      <c r="I10" s="11">
        <v>43735</v>
      </c>
      <c r="J10" s="8"/>
      <c r="K10" s="8"/>
    </row>
    <row r="11" spans="1:18" ht="15.35" x14ac:dyDescent="0.5">
      <c r="A11" s="10" t="s">
        <v>54</v>
      </c>
      <c r="B11" s="188">
        <f>'Test Data'!C5</f>
        <v>0</v>
      </c>
      <c r="C11" s="188"/>
      <c r="D11" s="188"/>
      <c r="E11" s="8"/>
      <c r="F11" s="8"/>
      <c r="G11" s="8"/>
      <c r="H11" s="10" t="s">
        <v>92</v>
      </c>
      <c r="I11" s="186" t="str">
        <f>'Test Data'!H4</f>
        <v xml:space="preserve">Dave Williams </v>
      </c>
      <c r="J11" s="186"/>
      <c r="K11" s="186"/>
      <c r="Q11" s="6"/>
      <c r="R11" s="6"/>
    </row>
    <row r="12" spans="1:18" x14ac:dyDescent="0.4">
      <c r="A12" s="8"/>
      <c r="B12" s="8"/>
      <c r="C12" s="8"/>
      <c r="D12" s="8"/>
      <c r="E12" s="12"/>
      <c r="F12" s="12"/>
      <c r="G12" s="12"/>
      <c r="H12" s="8"/>
      <c r="I12" s="8"/>
      <c r="J12" s="8"/>
      <c r="K12" s="8"/>
    </row>
    <row r="13" spans="1:18" x14ac:dyDescent="0.4">
      <c r="A13" s="8"/>
      <c r="B13" s="12"/>
      <c r="C13" s="12"/>
      <c r="D13" s="12"/>
      <c r="E13" s="12"/>
      <c r="F13" s="12"/>
      <c r="G13" s="12"/>
      <c r="H13" s="12"/>
      <c r="I13" s="8"/>
      <c r="J13" s="12"/>
      <c r="K13" s="8"/>
      <c r="M13" s="3"/>
      <c r="N13" s="3"/>
      <c r="O13" s="3"/>
    </row>
    <row r="14" spans="1:18" ht="15" x14ac:dyDescent="0.45">
      <c r="A14" s="8"/>
      <c r="B14" s="12"/>
      <c r="C14" s="12"/>
      <c r="D14" s="12"/>
      <c r="E14" s="4" t="s">
        <v>28</v>
      </c>
      <c r="F14" s="128" t="s">
        <v>100</v>
      </c>
      <c r="G14" s="9" t="s">
        <v>90</v>
      </c>
      <c r="H14" s="12" t="s">
        <v>72</v>
      </c>
      <c r="I14" s="182" t="s">
        <v>103</v>
      </c>
      <c r="J14" s="183"/>
      <c r="K14" s="8"/>
      <c r="M14" s="3"/>
      <c r="N14" s="3"/>
      <c r="O14" s="3"/>
    </row>
    <row r="15" spans="1:18" ht="15" x14ac:dyDescent="0.45">
      <c r="A15" s="8"/>
      <c r="B15" s="14"/>
      <c r="C15" s="14"/>
      <c r="D15" s="14"/>
      <c r="E15" s="127" t="s">
        <v>99</v>
      </c>
      <c r="F15" s="129" t="s">
        <v>101</v>
      </c>
      <c r="G15" s="45"/>
      <c r="H15" s="49" t="s">
        <v>73</v>
      </c>
      <c r="I15" s="182" t="s">
        <v>102</v>
      </c>
      <c r="J15" s="183"/>
      <c r="K15" s="14"/>
      <c r="M15" s="3"/>
      <c r="N15" s="3"/>
      <c r="O15" s="3"/>
    </row>
    <row r="16" spans="1:18" ht="13.7" x14ac:dyDescent="0.4">
      <c r="A16" s="8"/>
      <c r="B16" s="16" t="s">
        <v>7</v>
      </c>
      <c r="C16" s="14"/>
      <c r="D16" s="14"/>
      <c r="E16" s="1">
        <v>21.51</v>
      </c>
      <c r="F16" s="12"/>
      <c r="G16" s="1">
        <v>13.3</v>
      </c>
      <c r="H16" s="14"/>
      <c r="I16" s="15"/>
      <c r="J16" s="14"/>
      <c r="K16" s="14"/>
      <c r="M16" s="38"/>
      <c r="N16" s="3"/>
      <c r="O16" s="3"/>
    </row>
    <row r="17" spans="1:15" ht="15.35" thickBot="1" x14ac:dyDescent="0.5">
      <c r="A17" s="8"/>
      <c r="B17" s="16" t="s">
        <v>58</v>
      </c>
      <c r="C17" s="14"/>
      <c r="D17" s="14"/>
      <c r="E17" s="17">
        <f>'Test Data'!G33</f>
        <v>4</v>
      </c>
      <c r="F17" s="12"/>
      <c r="G17" s="17">
        <f>'Test Data'!H33</f>
        <v>4</v>
      </c>
      <c r="H17" s="191"/>
      <c r="I17" s="192"/>
      <c r="J17" s="192"/>
      <c r="K17" s="14"/>
      <c r="M17" s="3"/>
      <c r="N17" s="3"/>
      <c r="O17" s="3"/>
    </row>
    <row r="18" spans="1:15" ht="13.7" x14ac:dyDescent="0.4">
      <c r="A18" s="8"/>
      <c r="B18" s="16" t="s">
        <v>59</v>
      </c>
      <c r="C18" s="14"/>
      <c r="D18" s="14"/>
      <c r="E18" s="1">
        <f>SUM(E16/E17)</f>
        <v>5.3775000000000004</v>
      </c>
      <c r="F18" s="12"/>
      <c r="G18" s="1">
        <f>SUM(G16/G17)</f>
        <v>3.3250000000000002</v>
      </c>
      <c r="H18" s="14"/>
      <c r="I18" s="14"/>
      <c r="J18" s="14"/>
      <c r="K18" s="14"/>
      <c r="M18" s="3"/>
      <c r="N18" s="3"/>
      <c r="O18" s="3"/>
    </row>
    <row r="19" spans="1:15" ht="14" thickBot="1" x14ac:dyDescent="0.45">
      <c r="A19" s="8"/>
      <c r="B19" s="16" t="s">
        <v>56</v>
      </c>
      <c r="C19" s="14"/>
      <c r="D19" s="14"/>
      <c r="E19" s="17">
        <v>1</v>
      </c>
      <c r="F19" s="12"/>
      <c r="G19" s="17">
        <v>1</v>
      </c>
      <c r="H19" s="14"/>
      <c r="I19" s="14"/>
      <c r="J19" s="14"/>
      <c r="K19" s="14"/>
      <c r="M19" s="3"/>
      <c r="N19" s="3"/>
      <c r="O19" s="3"/>
    </row>
    <row r="20" spans="1:15" ht="13.7" x14ac:dyDescent="0.4">
      <c r="A20" s="8"/>
      <c r="B20" s="16" t="s">
        <v>8</v>
      </c>
      <c r="C20" s="14"/>
      <c r="D20" s="14"/>
      <c r="E20" s="1">
        <f>SUM(E18*E19)</f>
        <v>5.3775000000000004</v>
      </c>
      <c r="F20" s="12"/>
      <c r="G20" s="1">
        <f>SUM(G18*G19)</f>
        <v>3.3250000000000002</v>
      </c>
      <c r="H20" s="14"/>
      <c r="I20" s="14"/>
      <c r="J20" s="14"/>
      <c r="K20" s="14"/>
      <c r="M20" s="3"/>
      <c r="N20" s="3"/>
      <c r="O20" s="3"/>
    </row>
    <row r="21" spans="1:15" ht="14" thickBot="1" x14ac:dyDescent="0.45">
      <c r="A21" s="8"/>
      <c r="B21" s="16" t="s">
        <v>60</v>
      </c>
      <c r="C21" s="14"/>
      <c r="D21" s="14"/>
      <c r="E21" s="17">
        <f>'Test Data'!G31</f>
        <v>1</v>
      </c>
      <c r="F21" s="12"/>
      <c r="G21" s="17">
        <f>'Test Data'!H31</f>
        <v>2</v>
      </c>
      <c r="H21" s="14"/>
      <c r="I21" s="14"/>
      <c r="J21" s="14"/>
      <c r="K21" s="14"/>
      <c r="M21" s="3"/>
      <c r="N21" s="3"/>
      <c r="O21" s="3"/>
    </row>
    <row r="22" spans="1:15" ht="13.7" x14ac:dyDescent="0.4">
      <c r="A22" s="8"/>
      <c r="B22" s="16" t="s">
        <v>9</v>
      </c>
      <c r="C22" s="14"/>
      <c r="D22" s="14"/>
      <c r="E22" s="18">
        <f>SUM(E20/E21)</f>
        <v>5.3775000000000004</v>
      </c>
      <c r="F22" s="12"/>
      <c r="G22" s="18">
        <f>SUM(G20/G21)</f>
        <v>1.6625000000000001</v>
      </c>
      <c r="H22" s="14"/>
      <c r="I22" s="14"/>
      <c r="J22" s="14"/>
      <c r="K22" s="14"/>
      <c r="M22" s="39"/>
      <c r="N22" s="3"/>
      <c r="O22" s="3"/>
    </row>
    <row r="23" spans="1:15" ht="14" thickBot="1" x14ac:dyDescent="0.45">
      <c r="A23" s="8"/>
      <c r="B23" s="16" t="s">
        <v>61</v>
      </c>
      <c r="C23" s="14"/>
      <c r="D23" s="14"/>
      <c r="E23" s="17">
        <v>100</v>
      </c>
      <c r="F23" s="12"/>
      <c r="G23" s="17">
        <v>100</v>
      </c>
      <c r="H23" s="14"/>
      <c r="I23" s="14"/>
      <c r="J23" s="14"/>
      <c r="K23" s="14"/>
      <c r="M23" s="38"/>
      <c r="N23" s="3"/>
      <c r="O23" s="3"/>
    </row>
    <row r="24" spans="1:15" ht="13.7" x14ac:dyDescent="0.4">
      <c r="A24" s="8"/>
      <c r="B24" s="16" t="s">
        <v>10</v>
      </c>
      <c r="C24" s="14"/>
      <c r="D24" s="14"/>
      <c r="E24" s="1">
        <f>SUM(E22*E23)</f>
        <v>537.75</v>
      </c>
      <c r="F24" s="12"/>
      <c r="G24" s="1">
        <f>SUM(G22*G23)</f>
        <v>166.25</v>
      </c>
      <c r="H24" s="14"/>
      <c r="I24" s="14"/>
      <c r="J24" s="14"/>
      <c r="K24" s="14"/>
      <c r="M24" s="3"/>
      <c r="N24" s="3"/>
      <c r="O24" s="3"/>
    </row>
    <row r="25" spans="1:15" ht="13.7" x14ac:dyDescent="0.4">
      <c r="A25" s="8"/>
      <c r="B25" s="14"/>
      <c r="C25" s="14"/>
      <c r="D25" s="14"/>
      <c r="E25" s="14"/>
      <c r="F25" s="14"/>
      <c r="G25" s="14"/>
      <c r="H25" s="14"/>
      <c r="I25" s="14"/>
      <c r="J25" s="14"/>
      <c r="K25" s="14"/>
      <c r="M25" s="40"/>
      <c r="N25" s="3"/>
      <c r="O25" s="3"/>
    </row>
    <row r="26" spans="1:15" x14ac:dyDescent="0.4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M26" s="3"/>
      <c r="N26" s="3"/>
      <c r="O26" s="3"/>
    </row>
    <row r="27" spans="1:15" s="42" customFormat="1" ht="22.2" customHeight="1" x14ac:dyDescent="0.6">
      <c r="A27" s="197" t="s">
        <v>71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M27" s="43"/>
      <c r="N27" s="44"/>
      <c r="O27" s="44"/>
    </row>
    <row r="28" spans="1:15" x14ac:dyDescent="0.4">
      <c r="A28" s="8"/>
      <c r="B28" s="14"/>
      <c r="C28" s="14"/>
      <c r="D28" s="14" t="s">
        <v>11</v>
      </c>
      <c r="E28" s="14"/>
      <c r="F28" s="14"/>
      <c r="G28" s="14"/>
      <c r="H28" s="14"/>
      <c r="I28" s="14"/>
      <c r="J28" s="14"/>
      <c r="K28" s="14"/>
      <c r="M28" s="41"/>
      <c r="N28" s="3"/>
      <c r="O28" s="3"/>
    </row>
    <row r="29" spans="1:15" x14ac:dyDescent="0.4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M29" s="3"/>
      <c r="N29" s="3"/>
      <c r="O29" s="3"/>
    </row>
    <row r="30" spans="1:15" ht="13.7" x14ac:dyDescent="0.4">
      <c r="A30" s="8"/>
      <c r="B30" s="14"/>
      <c r="C30" s="14"/>
      <c r="D30" s="14"/>
      <c r="E30" s="4" t="str">
        <f>E14</f>
        <v>Competitor</v>
      </c>
      <c r="F30" s="14"/>
      <c r="G30" s="9" t="s">
        <v>90</v>
      </c>
      <c r="H30" s="14"/>
      <c r="I30" s="14"/>
      <c r="J30" s="14"/>
      <c r="K30" s="14"/>
      <c r="M30" s="3"/>
      <c r="N30" s="3"/>
      <c r="O30" s="3"/>
    </row>
    <row r="31" spans="1:15" ht="13.7" x14ac:dyDescent="0.4">
      <c r="A31" s="8"/>
      <c r="B31" s="16"/>
      <c r="C31" s="16"/>
      <c r="D31" s="16"/>
      <c r="E31" s="8"/>
      <c r="F31" s="14"/>
      <c r="G31" s="45"/>
      <c r="H31" s="14"/>
      <c r="I31" s="14"/>
      <c r="J31" s="14"/>
      <c r="K31" s="14"/>
      <c r="M31" s="3"/>
      <c r="N31" s="3"/>
      <c r="O31" s="3"/>
    </row>
    <row r="32" spans="1:15" ht="13.7" x14ac:dyDescent="0.4">
      <c r="A32" s="8"/>
      <c r="B32" s="16" t="s">
        <v>12</v>
      </c>
      <c r="C32" s="16"/>
      <c r="D32" s="16"/>
      <c r="E32" s="1">
        <f>'Test Data'!G42</f>
        <v>100</v>
      </c>
      <c r="F32" s="12"/>
      <c r="G32" s="1">
        <f>'Test Data'!H42</f>
        <v>100</v>
      </c>
      <c r="H32" s="14"/>
      <c r="I32" s="14"/>
      <c r="J32" s="14"/>
      <c r="K32" s="14"/>
      <c r="M32" s="3"/>
      <c r="N32" s="3"/>
      <c r="O32" s="3"/>
    </row>
    <row r="33" spans="1:15" ht="14" thickBot="1" x14ac:dyDescent="0.45">
      <c r="A33" s="8"/>
      <c r="B33" s="16" t="s">
        <v>13</v>
      </c>
      <c r="C33" s="16"/>
      <c r="D33" s="16"/>
      <c r="E33" s="65">
        <v>60</v>
      </c>
      <c r="F33" s="12"/>
      <c r="G33" s="65">
        <v>60</v>
      </c>
      <c r="H33" s="14"/>
      <c r="I33" s="14"/>
      <c r="J33" s="14"/>
      <c r="K33" s="14"/>
      <c r="M33" s="3"/>
      <c r="N33" s="3"/>
      <c r="O33" s="3"/>
    </row>
    <row r="34" spans="1:15" ht="13.7" x14ac:dyDescent="0.4">
      <c r="A34" s="8"/>
      <c r="B34" s="16" t="s">
        <v>62</v>
      </c>
      <c r="C34" s="16"/>
      <c r="D34" s="16"/>
      <c r="E34" s="1">
        <f>SUM(E32/E33)</f>
        <v>1.6666666666666667</v>
      </c>
      <c r="F34" s="12"/>
      <c r="G34" s="1">
        <f>SUM(G32/G33)</f>
        <v>1.6666666666666667</v>
      </c>
      <c r="H34" s="14"/>
      <c r="I34" s="14"/>
      <c r="J34" s="14"/>
      <c r="K34" s="14"/>
    </row>
    <row r="35" spans="1:15" ht="14" thickBot="1" x14ac:dyDescent="0.45">
      <c r="A35" s="8"/>
      <c r="B35" s="16" t="s">
        <v>64</v>
      </c>
      <c r="C35" s="16"/>
      <c r="D35" s="16"/>
      <c r="E35" s="19">
        <f>'Test Data'!G41</f>
        <v>5</v>
      </c>
      <c r="F35" s="12"/>
      <c r="G35" s="19">
        <f>'Test Data'!H41</f>
        <v>5</v>
      </c>
      <c r="H35" s="14"/>
      <c r="I35" s="14"/>
      <c r="J35" s="14"/>
      <c r="K35" s="14"/>
    </row>
    <row r="36" spans="1:15" ht="13.7" x14ac:dyDescent="0.4">
      <c r="A36" s="8"/>
      <c r="B36" s="16" t="s">
        <v>14</v>
      </c>
      <c r="C36" s="16"/>
      <c r="D36" s="16"/>
      <c r="E36" s="1">
        <f>SUM(E34*E35)</f>
        <v>8.3333333333333339</v>
      </c>
      <c r="F36" s="12"/>
      <c r="G36" s="1">
        <f>SUM(G34*G35)</f>
        <v>8.3333333333333339</v>
      </c>
      <c r="H36" s="14"/>
      <c r="I36" s="14"/>
      <c r="J36" s="14"/>
      <c r="K36" s="14"/>
    </row>
    <row r="37" spans="1:15" ht="14" thickBot="1" x14ac:dyDescent="0.45">
      <c r="A37" s="8"/>
      <c r="B37" s="16" t="s">
        <v>15</v>
      </c>
      <c r="C37" s="16"/>
      <c r="D37" s="16"/>
      <c r="E37" s="17">
        <f>SUM(E23/E21)</f>
        <v>100</v>
      </c>
      <c r="F37" s="12"/>
      <c r="G37" s="17">
        <f>SUM(G23/G21)</f>
        <v>50</v>
      </c>
      <c r="H37" s="14"/>
      <c r="I37" s="14"/>
      <c r="J37" s="14"/>
      <c r="K37" s="14"/>
    </row>
    <row r="38" spans="1:15" ht="13.7" x14ac:dyDescent="0.4">
      <c r="A38" s="8"/>
      <c r="B38" s="16" t="s">
        <v>63</v>
      </c>
      <c r="C38" s="16"/>
      <c r="D38" s="16"/>
      <c r="E38" s="1">
        <f>SUM(E36*E37)</f>
        <v>833.33333333333337</v>
      </c>
      <c r="F38" s="12"/>
      <c r="G38" s="1">
        <f>SUM(G36*G37)</f>
        <v>416.66666666666669</v>
      </c>
      <c r="H38" s="14"/>
      <c r="I38" s="14"/>
      <c r="J38" s="14"/>
      <c r="K38" s="14"/>
    </row>
    <row r="39" spans="1:15" ht="13.7" x14ac:dyDescent="0.4">
      <c r="A39" s="8"/>
      <c r="B39" s="16"/>
      <c r="C39" s="16"/>
      <c r="D39" s="16"/>
      <c r="E39" s="16"/>
      <c r="F39" s="14"/>
      <c r="G39" s="14"/>
      <c r="H39" s="14"/>
      <c r="I39" s="14"/>
      <c r="J39" s="14"/>
      <c r="K39" s="14"/>
    </row>
    <row r="40" spans="1:15" ht="22.2" customHeight="1" x14ac:dyDescent="0.6">
      <c r="A40" s="197" t="s">
        <v>16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5" ht="12.75" customHeight="1" x14ac:dyDescent="0.4">
      <c r="A41" s="8"/>
      <c r="B41" s="20"/>
      <c r="C41" s="14"/>
      <c r="D41" s="14"/>
      <c r="E41" s="14"/>
      <c r="F41" s="14"/>
      <c r="G41" s="14"/>
      <c r="H41" s="14"/>
      <c r="I41" s="14"/>
      <c r="J41" s="14"/>
      <c r="K41" s="14"/>
    </row>
    <row r="42" spans="1:15" ht="12.75" customHeight="1" x14ac:dyDescent="0.4">
      <c r="A42" s="8"/>
      <c r="B42" s="20"/>
      <c r="C42" s="14"/>
      <c r="D42" s="14"/>
      <c r="E42" s="4" t="str">
        <f>E14</f>
        <v>Competitor</v>
      </c>
      <c r="F42" s="14"/>
      <c r="G42" s="9" t="s">
        <v>90</v>
      </c>
      <c r="H42" s="14"/>
      <c r="I42" s="14"/>
      <c r="J42" s="14"/>
      <c r="K42" s="14"/>
    </row>
    <row r="43" spans="1:15" x14ac:dyDescent="0.4">
      <c r="A43" s="8"/>
      <c r="B43" s="20"/>
      <c r="C43" s="14"/>
      <c r="D43" s="14"/>
      <c r="E43" s="14"/>
      <c r="F43" s="14"/>
      <c r="G43" s="45"/>
      <c r="H43" s="14"/>
      <c r="I43" s="14"/>
      <c r="J43" s="14"/>
      <c r="K43" s="14"/>
    </row>
    <row r="44" spans="1:15" ht="13.7" x14ac:dyDescent="0.4">
      <c r="A44" s="8"/>
      <c r="B44" s="16" t="s">
        <v>12</v>
      </c>
      <c r="C44" s="16"/>
      <c r="D44" s="16"/>
      <c r="E44" s="1">
        <f>'Test Data'!G42</f>
        <v>100</v>
      </c>
      <c r="F44" s="21"/>
      <c r="G44" s="1">
        <f>'Test Data'!H42</f>
        <v>100</v>
      </c>
      <c r="H44" s="14"/>
      <c r="I44" s="14"/>
      <c r="J44" s="14"/>
      <c r="K44" s="14"/>
    </row>
    <row r="45" spans="1:15" ht="14" thickBot="1" x14ac:dyDescent="0.45">
      <c r="A45" s="8"/>
      <c r="B45" s="16" t="s">
        <v>17</v>
      </c>
      <c r="C45" s="16"/>
      <c r="D45" s="16"/>
      <c r="E45" s="65">
        <v>60</v>
      </c>
      <c r="F45" s="21"/>
      <c r="G45" s="65">
        <v>60</v>
      </c>
      <c r="H45" s="14"/>
      <c r="I45" s="14"/>
      <c r="J45" s="14"/>
      <c r="K45" s="14"/>
    </row>
    <row r="46" spans="1:15" ht="13.7" x14ac:dyDescent="0.4">
      <c r="A46" s="8"/>
      <c r="B46" s="16" t="s">
        <v>62</v>
      </c>
      <c r="C46" s="16"/>
      <c r="D46" s="16"/>
      <c r="E46" s="1">
        <f>SUM(E44/E45)</f>
        <v>1.6666666666666667</v>
      </c>
      <c r="F46" s="21"/>
      <c r="G46" s="1">
        <f>SUM(G44/G45)</f>
        <v>1.6666666666666667</v>
      </c>
      <c r="H46" s="14"/>
      <c r="I46" s="14"/>
      <c r="J46" s="14"/>
      <c r="K46" s="14"/>
    </row>
    <row r="47" spans="1:15" ht="14" thickBot="1" x14ac:dyDescent="0.45">
      <c r="A47" s="8"/>
      <c r="B47" s="16" t="s">
        <v>18</v>
      </c>
      <c r="C47" s="16"/>
      <c r="D47" s="16"/>
      <c r="E47" s="22">
        <f>'Test Data'!G30</f>
        <v>24</v>
      </c>
      <c r="F47" s="21"/>
      <c r="G47" s="22">
        <v>8</v>
      </c>
      <c r="H47" s="14"/>
      <c r="I47" s="14"/>
      <c r="J47" s="14"/>
      <c r="K47" s="14"/>
    </row>
    <row r="48" spans="1:15" ht="13.7" x14ac:dyDescent="0.4">
      <c r="A48" s="8"/>
      <c r="B48" s="16" t="s">
        <v>19</v>
      </c>
      <c r="C48" s="16"/>
      <c r="D48" s="16"/>
      <c r="E48" s="1">
        <f>SUM(E46*E47)</f>
        <v>40</v>
      </c>
      <c r="F48" s="21"/>
      <c r="G48" s="1">
        <f>SUM(G46*G47)</f>
        <v>13.333333333333334</v>
      </c>
      <c r="H48" s="14"/>
      <c r="I48" s="14"/>
      <c r="J48" s="14"/>
      <c r="K48" s="14"/>
    </row>
    <row r="49" spans="1:39" ht="14" thickBot="1" x14ac:dyDescent="0.45">
      <c r="A49" s="8"/>
      <c r="B49" s="16" t="s">
        <v>20</v>
      </c>
      <c r="C49" s="16"/>
      <c r="D49" s="16"/>
      <c r="E49" s="17">
        <f>'Test Data'!G43</f>
        <v>150</v>
      </c>
      <c r="F49" s="21"/>
      <c r="G49" s="17">
        <f>'Test Data'!H43</f>
        <v>150</v>
      </c>
      <c r="H49" s="14"/>
      <c r="I49" s="14"/>
      <c r="J49" s="14"/>
      <c r="K49" s="14"/>
    </row>
    <row r="50" spans="1:39" ht="13.7" x14ac:dyDescent="0.4">
      <c r="A50" s="8"/>
      <c r="B50" s="16" t="s">
        <v>21</v>
      </c>
      <c r="C50" s="16"/>
      <c r="D50" s="16"/>
      <c r="E50" s="1">
        <f>SUM(E48*E49)</f>
        <v>6000</v>
      </c>
      <c r="F50" s="21"/>
      <c r="G50" s="1">
        <f>SUM(G48*G49)</f>
        <v>2000</v>
      </c>
      <c r="H50" s="14"/>
      <c r="I50" s="14"/>
      <c r="J50" s="8"/>
      <c r="K50" s="14"/>
    </row>
    <row r="51" spans="1:39" ht="13.7" x14ac:dyDescent="0.4">
      <c r="A51" s="8"/>
      <c r="B51" s="16"/>
      <c r="C51" s="16"/>
      <c r="D51" s="16"/>
      <c r="E51" s="16"/>
      <c r="F51" s="16"/>
      <c r="G51" s="16"/>
      <c r="H51" s="14"/>
      <c r="I51" s="14"/>
      <c r="J51" s="8"/>
      <c r="K51" s="14"/>
    </row>
    <row r="52" spans="1:39" ht="13.7" x14ac:dyDescent="0.4">
      <c r="A52" s="8"/>
      <c r="B52" s="16" t="s">
        <v>22</v>
      </c>
      <c r="C52" s="16"/>
      <c r="D52" s="16"/>
      <c r="E52" s="1">
        <f>SUM(E50+E38+E24)</f>
        <v>7371.083333333333</v>
      </c>
      <c r="F52" s="16"/>
      <c r="G52" s="1">
        <f>SUM(G50+G38+G24)</f>
        <v>2582.9166666666665</v>
      </c>
      <c r="H52" s="14"/>
      <c r="I52" s="14"/>
      <c r="J52" s="8"/>
      <c r="K52" s="14"/>
    </row>
    <row r="53" spans="1:39" x14ac:dyDescent="0.4">
      <c r="A53" s="8"/>
      <c r="B53" s="23"/>
      <c r="C53" s="23"/>
      <c r="D53" s="23"/>
      <c r="E53" s="23"/>
      <c r="F53" s="23"/>
      <c r="G53" s="23"/>
      <c r="H53" s="23"/>
      <c r="I53" s="23"/>
      <c r="J53" s="8"/>
      <c r="K53" s="2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22.2" customHeight="1" x14ac:dyDescent="0.6">
      <c r="A54" s="196" t="s">
        <v>23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4">
      <c r="A55" s="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7.350000000000001" x14ac:dyDescent="0.5">
      <c r="A56" s="8"/>
      <c r="B56" s="23"/>
      <c r="C56" s="23"/>
      <c r="D56" s="24" t="s">
        <v>24</v>
      </c>
      <c r="E56" s="24"/>
      <c r="F56" s="25">
        <f>SUM(E24-G24)</f>
        <v>371.5</v>
      </c>
      <c r="G56" s="23"/>
      <c r="H56" s="23"/>
      <c r="I56" s="23"/>
      <c r="J56" s="23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7.350000000000001" x14ac:dyDescent="0.5">
      <c r="A57" s="8"/>
      <c r="B57" s="23"/>
      <c r="C57" s="23"/>
      <c r="D57" s="24" t="s">
        <v>25</v>
      </c>
      <c r="E57" s="24"/>
      <c r="F57" s="25">
        <f>SUM(E38-G38)</f>
        <v>416.66666666666669</v>
      </c>
      <c r="G57" s="23"/>
      <c r="H57" s="23"/>
      <c r="I57" s="23"/>
      <c r="J57" s="23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7.7" thickBot="1" x14ac:dyDescent="0.55000000000000004">
      <c r="A58" s="8"/>
      <c r="B58" s="23"/>
      <c r="C58" s="23"/>
      <c r="D58" s="24" t="s">
        <v>26</v>
      </c>
      <c r="E58" s="24"/>
      <c r="F58" s="26">
        <f>SUM(E50-G50)</f>
        <v>4000</v>
      </c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1.7" customHeight="1" x14ac:dyDescent="0.7">
      <c r="A59" s="8"/>
      <c r="B59" s="48" t="str">
        <f>IF(F59&lt;0,"WINNER","")</f>
        <v/>
      </c>
      <c r="C59" s="23"/>
      <c r="D59" s="193" t="s">
        <v>27</v>
      </c>
      <c r="E59" s="193"/>
      <c r="F59" s="194">
        <f>SUM(F56:F58)</f>
        <v>4788.166666666667</v>
      </c>
      <c r="G59" s="194"/>
      <c r="H59" s="48" t="str">
        <f>IF(F59&gt;0,"WINNER","")</f>
        <v>WINNER</v>
      </c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6.5" customHeight="1" x14ac:dyDescent="0.5">
      <c r="A60" s="7"/>
      <c r="B60" s="124"/>
      <c r="C60" s="121"/>
      <c r="D60" s="122"/>
      <c r="E60" s="121"/>
      <c r="F60" s="123"/>
      <c r="G60" s="121"/>
      <c r="H60" s="121"/>
      <c r="I60" s="121"/>
      <c r="J60" s="121"/>
      <c r="K60" s="12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4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</row>
    <row r="62" spans="1:39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39" x14ac:dyDescent="0.4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</row>
    <row r="64" spans="1:39" x14ac:dyDescent="0.4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</row>
    <row r="65" spans="1:39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39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39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39" ht="12.75" customHeight="1" x14ac:dyDescent="0.4">
      <c r="A68" s="189" t="s">
        <v>29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</row>
    <row r="69" spans="1:39" ht="16.5" customHeight="1" x14ac:dyDescent="0.5">
      <c r="A69" s="8"/>
      <c r="B69" s="23"/>
      <c r="C69" s="23"/>
      <c r="D69" s="27"/>
      <c r="E69" s="23"/>
      <c r="F69" s="28"/>
      <c r="G69" s="23"/>
      <c r="H69" s="23"/>
      <c r="I69" s="23"/>
      <c r="J69" s="23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6.5" customHeight="1" x14ac:dyDescent="0.5">
      <c r="A70" s="10" t="s">
        <v>30</v>
      </c>
      <c r="B70" s="23" t="str">
        <f>'Test Data'!C4</f>
        <v>Tire Mold Customer</v>
      </c>
      <c r="C70" s="23"/>
      <c r="D70" s="27"/>
      <c r="E70" s="23"/>
      <c r="F70" s="28"/>
      <c r="G70" s="5" t="s">
        <v>6</v>
      </c>
      <c r="H70" s="11">
        <f>'Test Data'!J1</f>
        <v>43793</v>
      </c>
      <c r="I70" s="8"/>
      <c r="J70" s="8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6.5" customHeight="1" x14ac:dyDescent="0.5">
      <c r="A71" s="10" t="s">
        <v>54</v>
      </c>
      <c r="B71" s="23">
        <f>'Test Data'!C5</f>
        <v>0</v>
      </c>
      <c r="C71" s="23"/>
      <c r="D71" s="27"/>
      <c r="E71" s="23"/>
      <c r="F71" s="28"/>
      <c r="G71" s="10" t="s">
        <v>91</v>
      </c>
      <c r="H71" s="195" t="str">
        <f>'Test Data'!H4</f>
        <v xml:space="preserve">Dave Williams </v>
      </c>
      <c r="I71" s="195"/>
      <c r="J71" s="195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6.5" customHeight="1" x14ac:dyDescent="0.5">
      <c r="A72" s="29"/>
      <c r="B72" s="23"/>
      <c r="C72" s="23"/>
      <c r="D72" s="27"/>
      <c r="E72" s="23"/>
      <c r="F72" s="28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29"/>
      <c r="B73" s="23"/>
      <c r="C73" s="23"/>
      <c r="D73" s="27"/>
      <c r="E73" s="23"/>
      <c r="F73" s="28"/>
      <c r="G73" s="23"/>
      <c r="H73" s="23"/>
      <c r="I73" s="23"/>
      <c r="J73" s="23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29"/>
      <c r="B74" s="23"/>
      <c r="C74" s="23"/>
      <c r="D74" s="27"/>
      <c r="E74" s="23"/>
      <c r="F74" s="28"/>
      <c r="G74" s="23"/>
      <c r="H74" s="23"/>
      <c r="I74" s="23"/>
      <c r="J74" s="23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29"/>
      <c r="B75" s="23"/>
      <c r="C75" s="23"/>
      <c r="D75" s="27"/>
      <c r="E75" s="23"/>
      <c r="F75" s="28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29"/>
      <c r="B76" s="23"/>
      <c r="C76" s="23"/>
      <c r="D76" s="27"/>
      <c r="E76" s="23"/>
      <c r="F76" s="28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29"/>
      <c r="B77" s="23"/>
      <c r="C77" s="23"/>
      <c r="D77" s="27"/>
      <c r="E77" s="23"/>
      <c r="F77" s="28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4.25" customHeight="1" x14ac:dyDescent="0.5">
      <c r="A78" s="8"/>
      <c r="B78" s="23"/>
      <c r="C78" s="23"/>
      <c r="D78" s="27"/>
      <c r="E78" s="23"/>
      <c r="F78" s="28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1.0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22.7" customHeight="1" x14ac:dyDescent="1.05">
      <c r="A80" s="184" t="s">
        <v>93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8.7" x14ac:dyDescent="0.8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8.7" x14ac:dyDescent="0.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9" thickBot="1" x14ac:dyDescent="0.8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4">
      <c r="A84" s="30"/>
      <c r="B84" s="31"/>
      <c r="C84" s="31"/>
      <c r="D84" s="31"/>
      <c r="E84" s="31"/>
      <c r="F84" s="31"/>
      <c r="G84" s="31"/>
      <c r="H84" s="31"/>
      <c r="I84" s="31"/>
      <c r="J84" s="32"/>
      <c r="K84" s="3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4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6"/>
    </row>
    <row r="86" spans="1:39" x14ac:dyDescent="0.4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6"/>
    </row>
    <row r="87" spans="1:39" x14ac:dyDescent="0.4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6"/>
    </row>
    <row r="88" spans="1:39" x14ac:dyDescent="0.4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1:39" x14ac:dyDescent="0.4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6"/>
    </row>
    <row r="90" spans="1:39" x14ac:dyDescent="0.4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6"/>
    </row>
    <row r="91" spans="1:39" x14ac:dyDescent="0.4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6"/>
    </row>
    <row r="92" spans="1:39" x14ac:dyDescent="0.4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39" x14ac:dyDescent="0.4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6"/>
    </row>
    <row r="94" spans="1:39" x14ac:dyDescent="0.4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6"/>
    </row>
    <row r="95" spans="1:39" x14ac:dyDescent="0.4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6"/>
    </row>
    <row r="96" spans="1:39" x14ac:dyDescent="0.4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1" x14ac:dyDescent="0.4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6"/>
    </row>
    <row r="98" spans="1:11" x14ac:dyDescent="0.4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6"/>
    </row>
    <row r="99" spans="1:11" x14ac:dyDescent="0.4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6"/>
    </row>
    <row r="100" spans="1:11" x14ac:dyDescent="0.4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6"/>
    </row>
    <row r="101" spans="1:11" x14ac:dyDescent="0.4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6"/>
    </row>
    <row r="102" spans="1:11" x14ac:dyDescent="0.4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6"/>
    </row>
    <row r="103" spans="1:11" x14ac:dyDescent="0.4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1:11" x14ac:dyDescent="0.4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1:11" x14ac:dyDescent="0.4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6"/>
    </row>
    <row r="106" spans="1:11" x14ac:dyDescent="0.4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6"/>
    </row>
    <row r="107" spans="1:11" x14ac:dyDescent="0.4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6"/>
    </row>
    <row r="108" spans="1:11" x14ac:dyDescent="0.4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6"/>
    </row>
    <row r="109" spans="1:11" x14ac:dyDescent="0.4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6"/>
    </row>
    <row r="110" spans="1:11" x14ac:dyDescent="0.4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6"/>
    </row>
    <row r="111" spans="1:11" x14ac:dyDescent="0.4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6"/>
    </row>
    <row r="112" spans="1:11" x14ac:dyDescent="0.4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6"/>
    </row>
    <row r="113" spans="1:11" x14ac:dyDescent="0.4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6"/>
    </row>
    <row r="114" spans="1:11" x14ac:dyDescent="0.4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6"/>
    </row>
    <row r="115" spans="1:11" x14ac:dyDescent="0.4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6"/>
    </row>
    <row r="116" spans="1:11" x14ac:dyDescent="0.4">
      <c r="A116" s="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x14ac:dyDescent="0.4">
      <c r="A117" s="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x14ac:dyDescent="0.4">
      <c r="A118" s="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</sheetData>
  <mergeCells count="19">
    <mergeCell ref="A80:K80"/>
    <mergeCell ref="A81:K81"/>
    <mergeCell ref="H17:J17"/>
    <mergeCell ref="A63:K64"/>
    <mergeCell ref="A68:K68"/>
    <mergeCell ref="D59:E59"/>
    <mergeCell ref="F59:G59"/>
    <mergeCell ref="H71:J71"/>
    <mergeCell ref="A54:K54"/>
    <mergeCell ref="A27:K27"/>
    <mergeCell ref="A40:K40"/>
    <mergeCell ref="I14:J14"/>
    <mergeCell ref="I15:J15"/>
    <mergeCell ref="A79:K79"/>
    <mergeCell ref="A3:K4"/>
    <mergeCell ref="I11:K11"/>
    <mergeCell ref="B10:D10"/>
    <mergeCell ref="B11:D11"/>
    <mergeCell ref="A8:K8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 r:id="rId1"/>
  <headerFooter alignWithMargins="0">
    <oddFooter>&amp;CPage &amp;P of  &amp;N</oddFooter>
  </headerFooter>
  <rowBreaks count="1" manualBreakCount="1">
    <brk id="60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8"/>
  </sheetPr>
  <dimension ref="A1:AM133"/>
  <sheetViews>
    <sheetView showGridLines="0" topLeftCell="B1" zoomScale="75" zoomScaleNormal="75" zoomScaleSheetLayoutView="100" zoomScalePageLayoutView="75" workbookViewId="0">
      <selection activeCell="F62" sqref="F62:G62"/>
    </sheetView>
  </sheetViews>
  <sheetFormatPr defaultColWidth="8.87890625" defaultRowHeight="12.7" x14ac:dyDescent="0.4"/>
  <cols>
    <col min="1" max="1" width="13.87890625" customWidth="1"/>
    <col min="2" max="2" width="10.5859375" customWidth="1"/>
    <col min="4" max="4" width="14.41015625" customWidth="1"/>
    <col min="5" max="5" width="17.5859375" customWidth="1"/>
    <col min="6" max="6" width="15.5859375" bestFit="1" customWidth="1"/>
    <col min="7" max="7" width="19.87890625" customWidth="1"/>
    <col min="8" max="8" width="10.41015625" customWidth="1"/>
    <col min="9" max="9" width="13.5859375" customWidth="1"/>
    <col min="10" max="10" width="7.5859375" customWidth="1"/>
    <col min="11" max="11" width="5.5859375" customWidth="1"/>
    <col min="13" max="13" width="23.87890625" customWidth="1"/>
  </cols>
  <sheetData>
    <row r="1" spans="1:18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8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8" x14ac:dyDescent="0.4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8" x14ac:dyDescent="0.4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8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8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8" ht="12.75" customHeight="1" x14ac:dyDescent="0.4">
      <c r="A8" s="189" t="s">
        <v>29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8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8" ht="15.35" x14ac:dyDescent="0.5">
      <c r="A10" s="10" t="s">
        <v>30</v>
      </c>
      <c r="B10" s="187" t="str">
        <f>'Test Data'!C4</f>
        <v>Tire Mold Customer</v>
      </c>
      <c r="C10" s="187"/>
      <c r="D10" s="187"/>
      <c r="E10" s="8"/>
      <c r="F10" s="8"/>
      <c r="G10" s="8"/>
      <c r="H10" s="5" t="s">
        <v>6</v>
      </c>
      <c r="I10" s="11">
        <f>'Test Data'!J1</f>
        <v>43793</v>
      </c>
      <c r="J10" s="8"/>
      <c r="K10" s="8"/>
    </row>
    <row r="11" spans="1:18" ht="15.35" x14ac:dyDescent="0.5">
      <c r="A11" s="10" t="s">
        <v>54</v>
      </c>
      <c r="B11" s="188">
        <f>'Test Data'!C5</f>
        <v>0</v>
      </c>
      <c r="C11" s="188"/>
      <c r="D11" s="188"/>
      <c r="E11" s="8"/>
      <c r="F11" s="8"/>
      <c r="G11" s="8"/>
      <c r="H11" s="10" t="s">
        <v>91</v>
      </c>
      <c r="I11" s="186" t="str">
        <f>'Test Data'!H4</f>
        <v xml:space="preserve">Dave Williams </v>
      </c>
      <c r="J11" s="186"/>
      <c r="K11" s="186"/>
      <c r="Q11" s="6"/>
      <c r="R11" s="6"/>
    </row>
    <row r="12" spans="1:18" x14ac:dyDescent="0.4">
      <c r="A12" s="8"/>
      <c r="B12" s="8"/>
      <c r="C12" s="8"/>
      <c r="D12" s="8"/>
      <c r="E12" s="12"/>
      <c r="F12" s="12"/>
      <c r="G12" s="12"/>
      <c r="H12" s="8"/>
      <c r="I12" s="8"/>
      <c r="J12" s="8"/>
      <c r="K12" s="8"/>
    </row>
    <row r="13" spans="1:18" ht="19.5" customHeight="1" x14ac:dyDescent="0.4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8" ht="18" customHeight="1" x14ac:dyDescent="0.4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M14" s="3"/>
      <c r="N14" s="3"/>
      <c r="O14" s="3"/>
    </row>
    <row r="15" spans="1:18" ht="18.7" x14ac:dyDescent="0.8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M15" s="3"/>
      <c r="N15" s="3"/>
      <c r="O15" s="3"/>
    </row>
    <row r="16" spans="1:18" x14ac:dyDescent="0.4">
      <c r="A16" s="8"/>
      <c r="B16" s="12"/>
      <c r="C16" s="12"/>
      <c r="D16" s="12"/>
      <c r="E16" s="12"/>
      <c r="F16" s="12"/>
      <c r="G16" s="12"/>
      <c r="H16" s="12"/>
      <c r="I16" s="8"/>
      <c r="J16" s="12"/>
      <c r="K16" s="8"/>
      <c r="M16" s="3"/>
      <c r="N16" s="3"/>
      <c r="O16" s="3"/>
    </row>
    <row r="17" spans="1:15" ht="15" x14ac:dyDescent="0.45">
      <c r="A17" s="8"/>
      <c r="B17" s="12"/>
      <c r="C17" s="12"/>
      <c r="D17" s="12"/>
      <c r="E17" s="4" t="s">
        <v>28</v>
      </c>
      <c r="F17" s="12"/>
      <c r="G17" s="9" t="s">
        <v>90</v>
      </c>
      <c r="H17" s="12" t="s">
        <v>72</v>
      </c>
      <c r="I17" s="183" t="str">
        <f>'Test Data'!I23</f>
        <v xml:space="preserve">CNMG 643 DR </v>
      </c>
      <c r="J17" s="183"/>
      <c r="K17" s="8"/>
      <c r="M17" s="3"/>
      <c r="N17" s="3"/>
      <c r="O17" s="3"/>
    </row>
    <row r="18" spans="1:15" ht="15" x14ac:dyDescent="0.45">
      <c r="A18" s="8"/>
      <c r="B18" s="14"/>
      <c r="C18" s="14"/>
      <c r="D18" s="14"/>
      <c r="E18" s="15" t="str">
        <f>'Test Data'!G19</f>
        <v>Kennametal</v>
      </c>
      <c r="F18" s="14"/>
      <c r="G18" s="66" t="s">
        <v>87</v>
      </c>
      <c r="H18" s="49" t="s">
        <v>73</v>
      </c>
      <c r="I18" s="183" t="str">
        <f>'Test Data'!I24</f>
        <v>YBC152</v>
      </c>
      <c r="J18" s="183"/>
      <c r="K18" s="14"/>
      <c r="M18" s="3"/>
      <c r="N18" s="3"/>
      <c r="O18" s="3"/>
    </row>
    <row r="19" spans="1:15" ht="13.7" x14ac:dyDescent="0.4">
      <c r="A19" s="8"/>
      <c r="B19" s="16" t="s">
        <v>7</v>
      </c>
      <c r="C19" s="14"/>
      <c r="D19" s="14"/>
      <c r="E19" s="1">
        <f>'Test Data'!G38</f>
        <v>23</v>
      </c>
      <c r="F19" s="12"/>
      <c r="G19" s="1">
        <f>'Test Data'!I38</f>
        <v>13.3</v>
      </c>
      <c r="H19" s="14"/>
      <c r="I19" s="15"/>
      <c r="J19" s="14"/>
      <c r="K19" s="14"/>
      <c r="M19" s="38"/>
      <c r="N19" s="3"/>
      <c r="O19" s="3"/>
    </row>
    <row r="20" spans="1:15" ht="15.35" thickBot="1" x14ac:dyDescent="0.5">
      <c r="A20" s="8"/>
      <c r="B20" s="16" t="s">
        <v>58</v>
      </c>
      <c r="C20" s="14"/>
      <c r="D20" s="14"/>
      <c r="E20" s="17">
        <f>'Test Data'!G33</f>
        <v>4</v>
      </c>
      <c r="F20" s="12"/>
      <c r="G20" s="17">
        <f>'Test Data'!I33</f>
        <v>4</v>
      </c>
      <c r="H20" s="191"/>
      <c r="I20" s="192"/>
      <c r="J20" s="192"/>
      <c r="K20" s="14"/>
      <c r="M20" s="3"/>
      <c r="N20" s="3"/>
      <c r="O20" s="3"/>
    </row>
    <row r="21" spans="1:15" ht="13.7" x14ac:dyDescent="0.4">
      <c r="A21" s="8"/>
      <c r="B21" s="16" t="s">
        <v>59</v>
      </c>
      <c r="C21" s="14"/>
      <c r="D21" s="14"/>
      <c r="E21" s="1">
        <f>SUM(E19/E20)</f>
        <v>5.75</v>
      </c>
      <c r="F21" s="12"/>
      <c r="G21" s="1">
        <f>SUM(G19/G20)</f>
        <v>3.3250000000000002</v>
      </c>
      <c r="H21" s="14"/>
      <c r="I21" s="14"/>
      <c r="J21" s="14"/>
      <c r="K21" s="14"/>
      <c r="M21" s="3"/>
      <c r="N21" s="3"/>
      <c r="O21" s="3"/>
    </row>
    <row r="22" spans="1:15" ht="14" thickBot="1" x14ac:dyDescent="0.45">
      <c r="A22" s="8"/>
      <c r="B22" s="16" t="s">
        <v>56</v>
      </c>
      <c r="C22" s="14"/>
      <c r="D22" s="14"/>
      <c r="E22" s="17">
        <f>'Test Data'!G39</f>
        <v>1</v>
      </c>
      <c r="F22" s="12"/>
      <c r="G22" s="17">
        <v>1</v>
      </c>
      <c r="H22" s="14"/>
      <c r="I22" s="14"/>
      <c r="J22" s="14"/>
      <c r="K22" s="14"/>
      <c r="M22" s="3"/>
      <c r="N22" s="3"/>
      <c r="O22" s="3"/>
    </row>
    <row r="23" spans="1:15" ht="13.7" x14ac:dyDescent="0.4">
      <c r="A23" s="8"/>
      <c r="B23" s="16" t="s">
        <v>8</v>
      </c>
      <c r="C23" s="14"/>
      <c r="D23" s="14"/>
      <c r="E23" s="1">
        <f>SUM(E21*E22)</f>
        <v>5.75</v>
      </c>
      <c r="F23" s="12"/>
      <c r="G23" s="1">
        <f>SUM(G21*G22)</f>
        <v>3.3250000000000002</v>
      </c>
      <c r="H23" s="14"/>
      <c r="I23" s="14"/>
      <c r="J23" s="14"/>
      <c r="K23" s="14"/>
      <c r="M23" s="3"/>
      <c r="N23" s="3"/>
      <c r="O23" s="3"/>
    </row>
    <row r="24" spans="1:15" ht="14" thickBot="1" x14ac:dyDescent="0.45">
      <c r="A24" s="8"/>
      <c r="B24" s="16" t="s">
        <v>60</v>
      </c>
      <c r="C24" s="14"/>
      <c r="D24" s="14"/>
      <c r="E24" s="17">
        <f>'Test Data'!G31</f>
        <v>1</v>
      </c>
      <c r="F24" s="12"/>
      <c r="G24" s="17">
        <f>'Test Data'!I31</f>
        <v>5</v>
      </c>
      <c r="H24" s="14"/>
      <c r="I24" s="14"/>
      <c r="J24" s="14"/>
      <c r="K24" s="14"/>
      <c r="M24" s="3"/>
      <c r="N24" s="3"/>
      <c r="O24" s="3"/>
    </row>
    <row r="25" spans="1:15" ht="13.7" x14ac:dyDescent="0.4">
      <c r="A25" s="8"/>
      <c r="B25" s="16" t="s">
        <v>9</v>
      </c>
      <c r="C25" s="14"/>
      <c r="D25" s="14"/>
      <c r="E25" s="18">
        <f>SUM(E23/E24)</f>
        <v>5.75</v>
      </c>
      <c r="F25" s="12"/>
      <c r="G25" s="18">
        <f>SUM(G23/G24)</f>
        <v>0.66500000000000004</v>
      </c>
      <c r="H25" s="14"/>
      <c r="I25" s="14"/>
      <c r="J25" s="14"/>
      <c r="K25" s="14"/>
      <c r="M25" s="39"/>
      <c r="N25" s="3"/>
      <c r="O25" s="3"/>
    </row>
    <row r="26" spans="1:15" ht="14" thickBot="1" x14ac:dyDescent="0.45">
      <c r="A26" s="8"/>
      <c r="B26" s="16" t="s">
        <v>61</v>
      </c>
      <c r="C26" s="14"/>
      <c r="D26" s="14"/>
      <c r="E26" s="17">
        <f>'Test Data'!G43</f>
        <v>150</v>
      </c>
      <c r="F26" s="12"/>
      <c r="G26" s="17">
        <f>'Test Data'!I43</f>
        <v>150</v>
      </c>
      <c r="H26" s="14"/>
      <c r="I26" s="14"/>
      <c r="J26" s="14"/>
      <c r="K26" s="14"/>
      <c r="M26" s="38"/>
      <c r="N26" s="3"/>
      <c r="O26" s="3"/>
    </row>
    <row r="27" spans="1:15" ht="13.7" x14ac:dyDescent="0.4">
      <c r="A27" s="8"/>
      <c r="B27" s="16" t="s">
        <v>10</v>
      </c>
      <c r="C27" s="14"/>
      <c r="D27" s="14"/>
      <c r="E27" s="1">
        <f>SUM(E25*E26)</f>
        <v>862.5</v>
      </c>
      <c r="F27" s="12"/>
      <c r="G27" s="1">
        <f>SUM(G25*G26)</f>
        <v>99.75</v>
      </c>
      <c r="H27" s="14"/>
      <c r="I27" s="14"/>
      <c r="J27" s="14"/>
      <c r="K27" s="14"/>
      <c r="M27" s="3"/>
      <c r="N27" s="3"/>
      <c r="O27" s="3"/>
    </row>
    <row r="28" spans="1:15" ht="13.7" x14ac:dyDescent="0.4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M28" s="40"/>
      <c r="N28" s="3"/>
      <c r="O28" s="3"/>
    </row>
    <row r="29" spans="1:15" x14ac:dyDescent="0.4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M29" s="3"/>
      <c r="N29" s="3"/>
      <c r="O29" s="3"/>
    </row>
    <row r="30" spans="1:15" s="42" customFormat="1" ht="22.2" customHeight="1" x14ac:dyDescent="0.6">
      <c r="A30" s="197" t="s">
        <v>71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M30" s="43"/>
      <c r="N30" s="44"/>
      <c r="O30" s="44"/>
    </row>
    <row r="31" spans="1:15" x14ac:dyDescent="0.4">
      <c r="A31" s="8"/>
      <c r="B31" s="14"/>
      <c r="C31" s="14"/>
      <c r="D31" s="14" t="s">
        <v>11</v>
      </c>
      <c r="E31" s="14"/>
      <c r="F31" s="14"/>
      <c r="G31" s="14"/>
      <c r="H31" s="14"/>
      <c r="I31" s="14"/>
      <c r="J31" s="14"/>
      <c r="K31" s="14"/>
      <c r="M31" s="41"/>
      <c r="N31" s="3"/>
      <c r="O31" s="3"/>
    </row>
    <row r="32" spans="1:15" x14ac:dyDescent="0.4">
      <c r="A32" s="8"/>
      <c r="B32" s="14"/>
      <c r="C32" s="14"/>
      <c r="D32" s="14"/>
      <c r="E32" s="14"/>
      <c r="F32" s="14"/>
      <c r="G32" s="14"/>
      <c r="H32" s="14"/>
      <c r="I32" s="14"/>
      <c r="J32" s="14"/>
      <c r="K32" s="14"/>
      <c r="M32" s="3"/>
      <c r="N32" s="3"/>
      <c r="O32" s="3"/>
    </row>
    <row r="33" spans="1:15" ht="13.7" x14ac:dyDescent="0.4">
      <c r="A33" s="8"/>
      <c r="B33" s="14"/>
      <c r="C33" s="14"/>
      <c r="D33" s="14"/>
      <c r="E33" s="4" t="str">
        <f>E17</f>
        <v>Competitor</v>
      </c>
      <c r="F33" s="14"/>
      <c r="G33" s="9" t="s">
        <v>90</v>
      </c>
      <c r="H33" s="14"/>
      <c r="I33" s="14"/>
      <c r="J33" s="14"/>
      <c r="K33" s="14"/>
      <c r="M33" s="3"/>
      <c r="N33" s="3"/>
      <c r="O33" s="3"/>
    </row>
    <row r="34" spans="1:15" ht="13.7" x14ac:dyDescent="0.4">
      <c r="A34" s="8"/>
      <c r="B34" s="16"/>
      <c r="C34" s="16"/>
      <c r="D34" s="16"/>
      <c r="E34" s="8"/>
      <c r="F34" s="14"/>
      <c r="G34" s="66" t="s">
        <v>87</v>
      </c>
      <c r="H34" s="14"/>
      <c r="I34" s="14"/>
      <c r="J34" s="14"/>
      <c r="K34" s="14"/>
      <c r="M34" s="3"/>
      <c r="N34" s="3"/>
      <c r="O34" s="3"/>
    </row>
    <row r="35" spans="1:15" ht="13.7" x14ac:dyDescent="0.4">
      <c r="A35" s="8"/>
      <c r="B35" s="16" t="s">
        <v>12</v>
      </c>
      <c r="C35" s="16"/>
      <c r="D35" s="16"/>
      <c r="E35" s="1">
        <f>'Test Data'!G42</f>
        <v>100</v>
      </c>
      <c r="F35" s="12"/>
      <c r="G35" s="1">
        <v>100</v>
      </c>
      <c r="H35" s="14"/>
      <c r="I35" s="14"/>
      <c r="J35" s="14"/>
      <c r="K35" s="14"/>
      <c r="M35" s="3"/>
      <c r="N35" s="3"/>
      <c r="O35" s="3"/>
    </row>
    <row r="36" spans="1:15" ht="14" thickBot="1" x14ac:dyDescent="0.45">
      <c r="A36" s="8"/>
      <c r="B36" s="16" t="s">
        <v>13</v>
      </c>
      <c r="C36" s="16"/>
      <c r="D36" s="16"/>
      <c r="E36" s="17">
        <v>60</v>
      </c>
      <c r="F36" s="12"/>
      <c r="G36" s="17">
        <v>60</v>
      </c>
      <c r="H36" s="14"/>
      <c r="I36" s="14"/>
      <c r="J36" s="14"/>
      <c r="K36" s="14"/>
      <c r="M36" s="3"/>
      <c r="N36" s="3"/>
      <c r="O36" s="3"/>
    </row>
    <row r="37" spans="1:15" ht="13.7" x14ac:dyDescent="0.4">
      <c r="A37" s="8"/>
      <c r="B37" s="16" t="s">
        <v>62</v>
      </c>
      <c r="C37" s="16"/>
      <c r="D37" s="16"/>
      <c r="E37" s="1">
        <f>SUM(E35/E36)</f>
        <v>1.6666666666666667</v>
      </c>
      <c r="F37" s="12"/>
      <c r="G37" s="1">
        <f>SUM(G35/G36)</f>
        <v>1.6666666666666667</v>
      </c>
      <c r="H37" s="14"/>
      <c r="I37" s="14"/>
      <c r="J37" s="14"/>
      <c r="K37" s="14"/>
    </row>
    <row r="38" spans="1:15" ht="14" thickBot="1" x14ac:dyDescent="0.45">
      <c r="A38" s="8"/>
      <c r="B38" s="16" t="s">
        <v>64</v>
      </c>
      <c r="C38" s="16"/>
      <c r="D38" s="16"/>
      <c r="E38" s="19">
        <f>'Test Data'!G41</f>
        <v>5</v>
      </c>
      <c r="F38" s="12"/>
      <c r="G38" s="19">
        <v>5</v>
      </c>
      <c r="H38" s="14"/>
      <c r="I38" s="14"/>
      <c r="J38" s="14"/>
      <c r="K38" s="14"/>
    </row>
    <row r="39" spans="1:15" ht="13.7" x14ac:dyDescent="0.4">
      <c r="A39" s="8"/>
      <c r="B39" s="16" t="s">
        <v>14</v>
      </c>
      <c r="C39" s="16"/>
      <c r="D39" s="16"/>
      <c r="E39" s="1">
        <f>SUM(E37*E38)</f>
        <v>8.3333333333333339</v>
      </c>
      <c r="F39" s="12"/>
      <c r="G39" s="1">
        <f>SUM(G37*G38)</f>
        <v>8.3333333333333339</v>
      </c>
      <c r="H39" s="14"/>
      <c r="I39" s="14"/>
      <c r="J39" s="14"/>
      <c r="K39" s="14"/>
    </row>
    <row r="40" spans="1:15" ht="14" thickBot="1" x14ac:dyDescent="0.45">
      <c r="A40" s="8"/>
      <c r="B40" s="16" t="s">
        <v>15</v>
      </c>
      <c r="C40" s="16"/>
      <c r="D40" s="16"/>
      <c r="E40" s="17">
        <f>SUM(E26/E24)</f>
        <v>150</v>
      </c>
      <c r="F40" s="12"/>
      <c r="G40" s="17">
        <f>SUM(G26/G24)</f>
        <v>30</v>
      </c>
      <c r="H40" s="14"/>
      <c r="I40" s="14"/>
      <c r="J40" s="14"/>
      <c r="K40" s="14"/>
    </row>
    <row r="41" spans="1:15" ht="13.7" x14ac:dyDescent="0.4">
      <c r="A41" s="8"/>
      <c r="B41" s="16" t="s">
        <v>63</v>
      </c>
      <c r="C41" s="16"/>
      <c r="D41" s="16"/>
      <c r="E41" s="1">
        <f>SUM(E39*E40)</f>
        <v>1250</v>
      </c>
      <c r="F41" s="12"/>
      <c r="G41" s="1">
        <f>SUM(G39*G40)</f>
        <v>250.00000000000003</v>
      </c>
      <c r="H41" s="14"/>
      <c r="I41" s="14"/>
      <c r="J41" s="14"/>
      <c r="K41" s="14"/>
    </row>
    <row r="42" spans="1:15" ht="13.7" x14ac:dyDescent="0.4">
      <c r="A42" s="8"/>
      <c r="B42" s="16"/>
      <c r="C42" s="16"/>
      <c r="D42" s="16"/>
      <c r="E42" s="16"/>
      <c r="F42" s="14"/>
      <c r="G42" s="14"/>
      <c r="H42" s="14"/>
      <c r="I42" s="14"/>
      <c r="J42" s="14"/>
      <c r="K42" s="14"/>
    </row>
    <row r="43" spans="1:15" ht="22.2" customHeight="1" x14ac:dyDescent="0.6">
      <c r="A43" s="197" t="s">
        <v>16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</row>
    <row r="44" spans="1:15" ht="12.75" customHeight="1" x14ac:dyDescent="0.4">
      <c r="A44" s="8"/>
      <c r="B44" s="20"/>
      <c r="C44" s="14"/>
      <c r="D44" s="14"/>
      <c r="E44" s="14"/>
      <c r="F44" s="14"/>
      <c r="G44" s="14"/>
      <c r="H44" s="14"/>
      <c r="I44" s="14"/>
      <c r="J44" s="14"/>
      <c r="K44" s="14"/>
    </row>
    <row r="45" spans="1:15" ht="12.75" customHeight="1" x14ac:dyDescent="0.4">
      <c r="A45" s="8"/>
      <c r="B45" s="20"/>
      <c r="C45" s="14"/>
      <c r="D45" s="14"/>
      <c r="E45" s="4" t="str">
        <f>E17</f>
        <v>Competitor</v>
      </c>
      <c r="F45" s="14"/>
      <c r="G45" s="9" t="s">
        <v>90</v>
      </c>
      <c r="H45" s="14"/>
      <c r="I45" s="14"/>
      <c r="J45" s="14"/>
      <c r="K45" s="14"/>
    </row>
    <row r="46" spans="1:15" x14ac:dyDescent="0.4">
      <c r="A46" s="8"/>
      <c r="B46" s="20"/>
      <c r="C46" s="14"/>
      <c r="D46" s="14"/>
      <c r="E46" s="14"/>
      <c r="F46" s="14"/>
      <c r="G46" s="66" t="s">
        <v>87</v>
      </c>
      <c r="H46" s="14"/>
      <c r="I46" s="14"/>
      <c r="J46" s="14"/>
      <c r="K46" s="14"/>
    </row>
    <row r="47" spans="1:15" ht="13.7" x14ac:dyDescent="0.4">
      <c r="A47" s="8"/>
      <c r="B47" s="16" t="s">
        <v>12</v>
      </c>
      <c r="C47" s="16"/>
      <c r="D47" s="16"/>
      <c r="E47" s="1">
        <f>'Test Data'!G42</f>
        <v>100</v>
      </c>
      <c r="F47" s="21"/>
      <c r="G47" s="1">
        <v>100</v>
      </c>
      <c r="H47" s="14"/>
      <c r="I47" s="14"/>
      <c r="J47" s="14"/>
      <c r="K47" s="14"/>
    </row>
    <row r="48" spans="1:15" ht="14" thickBot="1" x14ac:dyDescent="0.45">
      <c r="A48" s="8"/>
      <c r="B48" s="16" t="s">
        <v>17</v>
      </c>
      <c r="C48" s="16"/>
      <c r="D48" s="16"/>
      <c r="E48" s="17">
        <v>60</v>
      </c>
      <c r="F48" s="21"/>
      <c r="G48" s="17">
        <v>60</v>
      </c>
      <c r="H48" s="14"/>
      <c r="I48" s="14"/>
      <c r="J48" s="14"/>
      <c r="K48" s="14"/>
    </row>
    <row r="49" spans="1:39" ht="13.7" x14ac:dyDescent="0.4">
      <c r="A49" s="8"/>
      <c r="B49" s="16" t="s">
        <v>62</v>
      </c>
      <c r="C49" s="16"/>
      <c r="D49" s="16"/>
      <c r="E49" s="1">
        <f>SUM(E47/E48)</f>
        <v>1.6666666666666667</v>
      </c>
      <c r="F49" s="21"/>
      <c r="G49" s="1">
        <f>SUM(G47/G48)</f>
        <v>1.6666666666666667</v>
      </c>
      <c r="H49" s="14"/>
      <c r="I49" s="14"/>
      <c r="J49" s="14"/>
      <c r="K49" s="14"/>
    </row>
    <row r="50" spans="1:39" ht="14" thickBot="1" x14ac:dyDescent="0.45">
      <c r="A50" s="8"/>
      <c r="B50" s="16" t="s">
        <v>18</v>
      </c>
      <c r="C50" s="16"/>
      <c r="D50" s="16"/>
      <c r="E50" s="22">
        <f>'Test Data'!G30</f>
        <v>24</v>
      </c>
      <c r="F50" s="21"/>
      <c r="G50" s="22">
        <f>'Test Data'!I30</f>
        <v>24</v>
      </c>
      <c r="H50" s="14"/>
      <c r="I50" s="14"/>
      <c r="J50" s="14"/>
      <c r="K50" s="14"/>
    </row>
    <row r="51" spans="1:39" ht="13.7" x14ac:dyDescent="0.4">
      <c r="A51" s="8"/>
      <c r="B51" s="16" t="s">
        <v>19</v>
      </c>
      <c r="C51" s="16"/>
      <c r="D51" s="16"/>
      <c r="E51" s="1">
        <f>SUM(E49*E50)</f>
        <v>40</v>
      </c>
      <c r="F51" s="21"/>
      <c r="G51" s="1">
        <f>SUM(G49*G50)</f>
        <v>40</v>
      </c>
      <c r="H51" s="14"/>
      <c r="I51" s="14"/>
      <c r="J51" s="14"/>
      <c r="K51" s="14"/>
    </row>
    <row r="52" spans="1:39" ht="14" thickBot="1" x14ac:dyDescent="0.45">
      <c r="A52" s="8"/>
      <c r="B52" s="16" t="s">
        <v>20</v>
      </c>
      <c r="C52" s="16"/>
      <c r="D52" s="16"/>
      <c r="E52" s="17">
        <f>'Test Data'!G43</f>
        <v>150</v>
      </c>
      <c r="F52" s="21"/>
      <c r="G52" s="17">
        <f>'Test Data'!I43</f>
        <v>150</v>
      </c>
      <c r="H52" s="14"/>
      <c r="I52" s="14"/>
      <c r="J52" s="14"/>
      <c r="K52" s="14"/>
    </row>
    <row r="53" spans="1:39" ht="13.7" x14ac:dyDescent="0.4">
      <c r="A53" s="8"/>
      <c r="B53" s="16" t="s">
        <v>21</v>
      </c>
      <c r="C53" s="16"/>
      <c r="D53" s="16"/>
      <c r="E53" s="1">
        <f>SUM(E51*E52)</f>
        <v>6000</v>
      </c>
      <c r="F53" s="21"/>
      <c r="G53" s="1">
        <f>SUM(G51*G52)</f>
        <v>6000</v>
      </c>
      <c r="H53" s="14"/>
      <c r="I53" s="14"/>
      <c r="J53" s="8"/>
      <c r="K53" s="14"/>
    </row>
    <row r="54" spans="1:39" ht="13.7" x14ac:dyDescent="0.4">
      <c r="A54" s="8"/>
      <c r="B54" s="16"/>
      <c r="C54" s="16"/>
      <c r="D54" s="16"/>
      <c r="E54" s="16"/>
      <c r="F54" s="16"/>
      <c r="G54" s="16"/>
      <c r="H54" s="14"/>
      <c r="I54" s="14"/>
      <c r="J54" s="8"/>
      <c r="K54" s="14"/>
    </row>
    <row r="55" spans="1:39" ht="13.7" x14ac:dyDescent="0.4">
      <c r="A55" s="8"/>
      <c r="B55" s="16" t="s">
        <v>22</v>
      </c>
      <c r="C55" s="16"/>
      <c r="D55" s="16"/>
      <c r="E55" s="1">
        <f>SUM(E53+E41+E27)</f>
        <v>8112.5</v>
      </c>
      <c r="F55" s="16"/>
      <c r="G55" s="1">
        <f>SUM(G53+G41+G27)</f>
        <v>6349.75</v>
      </c>
      <c r="H55" s="14"/>
      <c r="I55" s="14"/>
      <c r="J55" s="8"/>
      <c r="K55" s="14"/>
    </row>
    <row r="56" spans="1:39" x14ac:dyDescent="0.4">
      <c r="A56" s="8"/>
      <c r="B56" s="23"/>
      <c r="C56" s="23"/>
      <c r="D56" s="23"/>
      <c r="E56" s="23"/>
      <c r="F56" s="23"/>
      <c r="G56" s="23"/>
      <c r="H56" s="23"/>
      <c r="I56" s="23"/>
      <c r="J56" s="8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22.2" customHeight="1" x14ac:dyDescent="0.6">
      <c r="A57" s="196" t="s">
        <v>23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4">
      <c r="A58" s="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7.350000000000001" x14ac:dyDescent="0.5">
      <c r="A59" s="8"/>
      <c r="B59" s="23"/>
      <c r="C59" s="23"/>
      <c r="D59" s="24" t="s">
        <v>24</v>
      </c>
      <c r="E59" s="24"/>
      <c r="F59" s="25">
        <f>SUM(E27-G27)</f>
        <v>762.75</v>
      </c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7.350000000000001" x14ac:dyDescent="0.5">
      <c r="A60" s="8"/>
      <c r="B60" s="23"/>
      <c r="C60" s="23"/>
      <c r="D60" s="24" t="s">
        <v>25</v>
      </c>
      <c r="E60" s="24"/>
      <c r="F60" s="25">
        <f>SUM(E41-G41)</f>
        <v>1000</v>
      </c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7.7" thickBot="1" x14ac:dyDescent="0.55000000000000004">
      <c r="A61" s="8"/>
      <c r="B61" s="23"/>
      <c r="C61" s="23"/>
      <c r="D61" s="24" t="s">
        <v>26</v>
      </c>
      <c r="E61" s="24"/>
      <c r="F61" s="26">
        <v>0</v>
      </c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1.7" customHeight="1" x14ac:dyDescent="0.7">
      <c r="A62" s="8"/>
      <c r="B62" s="48" t="str">
        <f>IF(F62&lt;0,"WINNER","")</f>
        <v/>
      </c>
      <c r="C62" s="23"/>
      <c r="D62" s="193" t="s">
        <v>27</v>
      </c>
      <c r="E62" s="193"/>
      <c r="F62" s="194">
        <f>SUM(F59:F61)</f>
        <v>1762.75</v>
      </c>
      <c r="G62" s="194"/>
      <c r="H62" s="48" t="str">
        <f>IF(F62&gt;=0,"WINNER","")</f>
        <v>WINNER</v>
      </c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.5" customHeight="1" x14ac:dyDescent="0.5">
      <c r="A63" s="7"/>
      <c r="B63" s="124"/>
      <c r="C63" s="124"/>
      <c r="D63" s="125"/>
      <c r="E63" s="124"/>
      <c r="F63" s="126"/>
      <c r="G63" s="124"/>
      <c r="H63" s="124"/>
      <c r="I63" s="124"/>
      <c r="J63" s="124"/>
      <c r="K63" s="1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4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</row>
    <row r="65" spans="1:39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39" x14ac:dyDescent="0.4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</row>
    <row r="67" spans="1:39" x14ac:dyDescent="0.4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</row>
    <row r="68" spans="1:39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39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39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39" ht="12.75" customHeight="1" x14ac:dyDescent="0.4">
      <c r="A71" s="189" t="s">
        <v>29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</row>
    <row r="72" spans="1:39" ht="16.5" customHeight="1" x14ac:dyDescent="0.5">
      <c r="A72" s="8"/>
      <c r="B72" s="23"/>
      <c r="C72" s="23"/>
      <c r="D72" s="27"/>
      <c r="E72" s="23"/>
      <c r="F72" s="28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10" t="s">
        <v>30</v>
      </c>
      <c r="B73" s="23" t="str">
        <f>'Test Data'!C4</f>
        <v>Tire Mold Customer</v>
      </c>
      <c r="C73" s="23"/>
      <c r="D73" s="27"/>
      <c r="E73" s="23"/>
      <c r="F73" s="28"/>
      <c r="G73" s="5" t="s">
        <v>6</v>
      </c>
      <c r="H73" s="11">
        <f>'Test Data'!J1</f>
        <v>43793</v>
      </c>
      <c r="I73" s="8"/>
      <c r="J73" s="8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10" t="s">
        <v>54</v>
      </c>
      <c r="B74" s="23">
        <f>'Test Data'!C5</f>
        <v>0</v>
      </c>
      <c r="C74" s="23"/>
      <c r="D74" s="27"/>
      <c r="E74" s="23"/>
      <c r="F74" s="28"/>
      <c r="G74" s="10" t="s">
        <v>91</v>
      </c>
      <c r="H74" s="195" t="str">
        <f>'Test Data'!H4</f>
        <v xml:space="preserve">Dave Williams </v>
      </c>
      <c r="I74" s="195"/>
      <c r="J74" s="195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29"/>
      <c r="B75" s="23"/>
      <c r="C75" s="23"/>
      <c r="D75" s="27"/>
      <c r="E75" s="23"/>
      <c r="F75" s="28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29"/>
      <c r="B76" s="23"/>
      <c r="C76" s="23"/>
      <c r="D76" s="27"/>
      <c r="E76" s="23"/>
      <c r="F76" s="28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29"/>
      <c r="B77" s="23"/>
      <c r="C77" s="23"/>
      <c r="D77" s="27"/>
      <c r="E77" s="23"/>
      <c r="F77" s="28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.5" customHeight="1" x14ac:dyDescent="0.5">
      <c r="A78" s="29"/>
      <c r="B78" s="23"/>
      <c r="C78" s="23"/>
      <c r="D78" s="27"/>
      <c r="E78" s="23"/>
      <c r="F78" s="28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5">
      <c r="A79" s="29"/>
      <c r="B79" s="23"/>
      <c r="C79" s="23"/>
      <c r="D79" s="27"/>
      <c r="E79" s="23"/>
      <c r="F79" s="28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.5" customHeight="1" x14ac:dyDescent="0.5">
      <c r="A80" s="29"/>
      <c r="B80" s="23"/>
      <c r="C80" s="23"/>
      <c r="D80" s="27"/>
      <c r="E80" s="23"/>
      <c r="F80" s="28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4.25" customHeight="1" x14ac:dyDescent="0.5">
      <c r="A81" s="8"/>
      <c r="B81" s="23"/>
      <c r="C81" s="23"/>
      <c r="D81" s="27"/>
      <c r="E81" s="23"/>
      <c r="F81" s="28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.5" customHeight="1" x14ac:dyDescent="0.4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2.7" customHeight="1" x14ac:dyDescent="0.4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24.7" x14ac:dyDescent="1.05">
      <c r="A84" s="184" t="s">
        <v>93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9" thickBot="1" x14ac:dyDescent="0.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4">
      <c r="A86" s="30"/>
      <c r="B86" s="31"/>
      <c r="C86" s="31"/>
      <c r="D86" s="31"/>
      <c r="E86" s="31"/>
      <c r="F86" s="31"/>
      <c r="G86" s="31"/>
      <c r="H86" s="31"/>
      <c r="I86" s="31"/>
      <c r="J86" s="32"/>
      <c r="K86" s="3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4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6"/>
    </row>
    <row r="88" spans="1:39" x14ac:dyDescent="0.4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1:39" x14ac:dyDescent="0.4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6"/>
    </row>
    <row r="90" spans="1:39" x14ac:dyDescent="0.4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6"/>
    </row>
    <row r="91" spans="1:39" x14ac:dyDescent="0.4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6"/>
    </row>
    <row r="92" spans="1:39" x14ac:dyDescent="0.4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39" x14ac:dyDescent="0.4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6"/>
    </row>
    <row r="94" spans="1:39" x14ac:dyDescent="0.4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6"/>
    </row>
    <row r="95" spans="1:39" x14ac:dyDescent="0.4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6"/>
    </row>
    <row r="96" spans="1:39" x14ac:dyDescent="0.4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1" x14ac:dyDescent="0.4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6"/>
    </row>
    <row r="98" spans="1:11" x14ac:dyDescent="0.4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6"/>
    </row>
    <row r="99" spans="1:11" x14ac:dyDescent="0.4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6"/>
    </row>
    <row r="100" spans="1:11" x14ac:dyDescent="0.4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6"/>
    </row>
    <row r="101" spans="1:11" x14ac:dyDescent="0.4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6"/>
    </row>
    <row r="102" spans="1:11" x14ac:dyDescent="0.4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6"/>
    </row>
    <row r="103" spans="1:11" x14ac:dyDescent="0.4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1:11" x14ac:dyDescent="0.4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1:11" x14ac:dyDescent="0.4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6"/>
    </row>
    <row r="106" spans="1:11" x14ac:dyDescent="0.4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6"/>
    </row>
    <row r="107" spans="1:11" x14ac:dyDescent="0.4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6"/>
    </row>
    <row r="108" spans="1:11" x14ac:dyDescent="0.4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6"/>
    </row>
    <row r="109" spans="1:11" x14ac:dyDescent="0.4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6"/>
    </row>
    <row r="110" spans="1:11" x14ac:dyDescent="0.4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6"/>
    </row>
    <row r="111" spans="1:11" x14ac:dyDescent="0.4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6"/>
    </row>
    <row r="112" spans="1:11" x14ac:dyDescent="0.4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6"/>
    </row>
    <row r="113" spans="1:11" x14ac:dyDescent="0.4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6"/>
    </row>
    <row r="114" spans="1:11" x14ac:dyDescent="0.4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6"/>
    </row>
    <row r="115" spans="1:11" x14ac:dyDescent="0.4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6"/>
    </row>
    <row r="116" spans="1:11" x14ac:dyDescent="0.4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6"/>
    </row>
    <row r="117" spans="1:11" x14ac:dyDescent="0.4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6"/>
    </row>
    <row r="118" spans="1:11" x14ac:dyDescent="0.4">
      <c r="A118" s="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x14ac:dyDescent="0.4">
      <c r="A119" s="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x14ac:dyDescent="0.4">
      <c r="A120" s="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</sheetData>
  <mergeCells count="20">
    <mergeCell ref="A3:K4"/>
    <mergeCell ref="A13:K14"/>
    <mergeCell ref="I11:K11"/>
    <mergeCell ref="A8:K8"/>
    <mergeCell ref="A15:K15"/>
    <mergeCell ref="B10:D10"/>
    <mergeCell ref="B11:D11"/>
    <mergeCell ref="A30:K30"/>
    <mergeCell ref="I17:J17"/>
    <mergeCell ref="I18:J18"/>
    <mergeCell ref="A84:K84"/>
    <mergeCell ref="H20:J20"/>
    <mergeCell ref="A66:K67"/>
    <mergeCell ref="A71:K71"/>
    <mergeCell ref="D62:E62"/>
    <mergeCell ref="F62:G62"/>
    <mergeCell ref="H74:J74"/>
    <mergeCell ref="A57:K57"/>
    <mergeCell ref="A82:K83"/>
    <mergeCell ref="A43:K43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 r:id="rId1"/>
  <headerFooter alignWithMargins="0">
    <oddFooter>&amp;CPage &amp;P of  &amp;N</oddFooter>
  </headerFooter>
  <rowBreaks count="1" manualBreakCount="1">
    <brk id="63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indexed="10"/>
  </sheetPr>
  <dimension ref="A1:AM133"/>
  <sheetViews>
    <sheetView showGridLines="0" zoomScale="75" zoomScaleNormal="75" zoomScaleSheetLayoutView="100" zoomScalePageLayoutView="75" workbookViewId="0">
      <selection activeCell="A8" sqref="A8:K8"/>
    </sheetView>
  </sheetViews>
  <sheetFormatPr defaultColWidth="8.87890625" defaultRowHeight="12.7" x14ac:dyDescent="0.4"/>
  <cols>
    <col min="1" max="1" width="13.87890625" customWidth="1"/>
    <col min="2" max="2" width="10.5859375" customWidth="1"/>
    <col min="4" max="4" width="14.41015625" customWidth="1"/>
    <col min="5" max="5" width="17.5859375" customWidth="1"/>
    <col min="6" max="6" width="15.5859375" bestFit="1" customWidth="1"/>
    <col min="7" max="7" width="20.41015625" customWidth="1"/>
    <col min="8" max="8" width="10.87890625" customWidth="1"/>
    <col min="9" max="9" width="13.5859375" customWidth="1"/>
    <col min="10" max="10" width="7.5859375" customWidth="1"/>
    <col min="11" max="11" width="5.5859375" customWidth="1"/>
    <col min="13" max="13" width="23.87890625" customWidth="1"/>
  </cols>
  <sheetData>
    <row r="1" spans="1:18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8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8" x14ac:dyDescent="0.4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8" x14ac:dyDescent="0.4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8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8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8" ht="12.75" customHeight="1" x14ac:dyDescent="0.4">
      <c r="A8" s="189" t="s">
        <v>29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8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8" ht="15.35" x14ac:dyDescent="0.5">
      <c r="A10" s="10" t="s">
        <v>30</v>
      </c>
      <c r="B10" s="187" t="str">
        <f>'Test Data'!C4</f>
        <v>Tire Mold Customer</v>
      </c>
      <c r="C10" s="187"/>
      <c r="D10" s="187"/>
      <c r="E10" s="8"/>
      <c r="F10" s="8"/>
      <c r="G10" s="8"/>
      <c r="H10" s="5" t="s">
        <v>6</v>
      </c>
      <c r="I10" s="11">
        <f>'Test Data'!J1</f>
        <v>43793</v>
      </c>
      <c r="J10" s="8"/>
      <c r="K10" s="8"/>
    </row>
    <row r="11" spans="1:18" ht="15.35" x14ac:dyDescent="0.5">
      <c r="A11" s="10" t="s">
        <v>54</v>
      </c>
      <c r="B11" s="188">
        <f>'Test Data'!C5</f>
        <v>0</v>
      </c>
      <c r="C11" s="188"/>
      <c r="D11" s="188"/>
      <c r="E11" s="8"/>
      <c r="F11" s="8"/>
      <c r="G11" s="8"/>
      <c r="H11" s="10" t="s">
        <v>91</v>
      </c>
      <c r="I11" s="186" t="str">
        <f>'Test Data'!H4</f>
        <v xml:space="preserve">Dave Williams </v>
      </c>
      <c r="J11" s="186"/>
      <c r="K11" s="186"/>
      <c r="Q11" s="6"/>
      <c r="R11" s="6"/>
    </row>
    <row r="12" spans="1:18" x14ac:dyDescent="0.4">
      <c r="A12" s="8"/>
      <c r="B12" s="8"/>
      <c r="C12" s="8"/>
      <c r="D12" s="8"/>
      <c r="E12" s="12"/>
      <c r="F12" s="12"/>
      <c r="G12" s="12"/>
      <c r="H12" s="8"/>
      <c r="I12" s="8"/>
      <c r="J12" s="8"/>
      <c r="K12" s="8"/>
    </row>
    <row r="13" spans="1:18" ht="19.5" customHeight="1" x14ac:dyDescent="0.4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8" ht="18" customHeight="1" x14ac:dyDescent="0.4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M14" s="3"/>
      <c r="N14" s="3"/>
      <c r="O14" s="3"/>
    </row>
    <row r="15" spans="1:18" ht="18.7" x14ac:dyDescent="0.8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M15" s="3"/>
      <c r="N15" s="3"/>
      <c r="O15" s="3"/>
    </row>
    <row r="16" spans="1:18" x14ac:dyDescent="0.4">
      <c r="A16" s="8"/>
      <c r="B16" s="12"/>
      <c r="C16" s="12"/>
      <c r="D16" s="12"/>
      <c r="E16" s="12"/>
      <c r="F16" s="12"/>
      <c r="G16" s="12"/>
      <c r="H16" s="12"/>
      <c r="I16" s="8"/>
      <c r="J16" s="12"/>
      <c r="K16" s="8"/>
      <c r="M16" s="3"/>
      <c r="N16" s="3"/>
      <c r="O16" s="3"/>
    </row>
    <row r="17" spans="1:15" ht="15" x14ac:dyDescent="0.45">
      <c r="A17" s="8"/>
      <c r="B17" s="12"/>
      <c r="C17" s="12"/>
      <c r="D17" s="12"/>
      <c r="E17" s="4" t="s">
        <v>28</v>
      </c>
      <c r="F17" s="12"/>
      <c r="G17" s="9" t="s">
        <v>90</v>
      </c>
      <c r="H17" s="12" t="s">
        <v>72</v>
      </c>
      <c r="I17" s="183">
        <f>'Test Data'!J23</f>
        <v>0</v>
      </c>
      <c r="J17" s="183"/>
      <c r="K17" s="8"/>
      <c r="M17" s="3"/>
      <c r="N17" s="3"/>
      <c r="O17" s="3"/>
    </row>
    <row r="18" spans="1:15" ht="15" x14ac:dyDescent="0.45">
      <c r="A18" s="8"/>
      <c r="B18" s="14"/>
      <c r="C18" s="14"/>
      <c r="D18" s="14"/>
      <c r="E18" s="15" t="str">
        <f>'Test Data'!G19</f>
        <v>Kennametal</v>
      </c>
      <c r="F18" s="14"/>
      <c r="G18" s="66" t="s">
        <v>87</v>
      </c>
      <c r="H18" s="49" t="s">
        <v>73</v>
      </c>
      <c r="I18" s="183">
        <f>'Test Data'!J24</f>
        <v>0</v>
      </c>
      <c r="J18" s="183"/>
      <c r="K18" s="14"/>
      <c r="M18" s="3"/>
      <c r="N18" s="3"/>
      <c r="O18" s="3"/>
    </row>
    <row r="19" spans="1:15" ht="13.7" x14ac:dyDescent="0.4">
      <c r="A19" s="8"/>
      <c r="B19" s="16" t="s">
        <v>7</v>
      </c>
      <c r="C19" s="14"/>
      <c r="D19" s="14"/>
      <c r="E19" s="1">
        <f>'Test Data'!G38</f>
        <v>23</v>
      </c>
      <c r="F19" s="12"/>
      <c r="G19" s="1">
        <f>'Test Data'!J38</f>
        <v>0</v>
      </c>
      <c r="H19" s="14"/>
      <c r="I19" s="15"/>
      <c r="J19" s="14"/>
      <c r="K19" s="14"/>
      <c r="M19" s="38"/>
      <c r="N19" s="3"/>
      <c r="O19" s="3"/>
    </row>
    <row r="20" spans="1:15" ht="15.35" thickBot="1" x14ac:dyDescent="0.5">
      <c r="A20" s="8"/>
      <c r="B20" s="16" t="s">
        <v>58</v>
      </c>
      <c r="C20" s="14"/>
      <c r="D20" s="14"/>
      <c r="E20" s="17">
        <f>'Test Data'!G33</f>
        <v>4</v>
      </c>
      <c r="F20" s="12"/>
      <c r="G20" s="17">
        <f>'Test Data'!J33</f>
        <v>0</v>
      </c>
      <c r="H20" s="191"/>
      <c r="I20" s="192"/>
      <c r="J20" s="192"/>
      <c r="K20" s="14"/>
      <c r="M20" s="3"/>
      <c r="N20" s="3"/>
      <c r="O20" s="3"/>
    </row>
    <row r="21" spans="1:15" ht="13.7" x14ac:dyDescent="0.4">
      <c r="A21" s="8"/>
      <c r="B21" s="16" t="s">
        <v>59</v>
      </c>
      <c r="C21" s="14"/>
      <c r="D21" s="14"/>
      <c r="E21" s="1">
        <f>SUM(E19/E20)</f>
        <v>5.75</v>
      </c>
      <c r="F21" s="12"/>
      <c r="G21" s="1" t="e">
        <f>SUM(G19/G20)</f>
        <v>#DIV/0!</v>
      </c>
      <c r="H21" s="14"/>
      <c r="I21" s="14"/>
      <c r="J21" s="14"/>
      <c r="K21" s="14"/>
      <c r="M21" s="3"/>
      <c r="N21" s="3"/>
      <c r="O21" s="3"/>
    </row>
    <row r="22" spans="1:15" ht="14" thickBot="1" x14ac:dyDescent="0.45">
      <c r="A22" s="8"/>
      <c r="B22" s="16" t="s">
        <v>56</v>
      </c>
      <c r="C22" s="14"/>
      <c r="D22" s="14"/>
      <c r="E22" s="17">
        <f>'Test Data'!G39</f>
        <v>1</v>
      </c>
      <c r="F22" s="12"/>
      <c r="G22" s="17">
        <f>'Test Data'!J39</f>
        <v>0</v>
      </c>
      <c r="H22" s="14"/>
      <c r="I22" s="14"/>
      <c r="J22" s="14"/>
      <c r="K22" s="14"/>
      <c r="M22" s="3"/>
      <c r="N22" s="3"/>
      <c r="O22" s="3"/>
    </row>
    <row r="23" spans="1:15" ht="13.7" x14ac:dyDescent="0.4">
      <c r="A23" s="8"/>
      <c r="B23" s="16" t="s">
        <v>8</v>
      </c>
      <c r="C23" s="14"/>
      <c r="D23" s="14"/>
      <c r="E23" s="1">
        <f>SUM(E21*E22)</f>
        <v>5.75</v>
      </c>
      <c r="F23" s="12"/>
      <c r="G23" s="1" t="e">
        <f>SUM(G21*G22)</f>
        <v>#DIV/0!</v>
      </c>
      <c r="H23" s="14"/>
      <c r="I23" s="14"/>
      <c r="J23" s="14"/>
      <c r="K23" s="14"/>
      <c r="M23" s="3"/>
      <c r="N23" s="3"/>
      <c r="O23" s="3"/>
    </row>
    <row r="24" spans="1:15" ht="14" thickBot="1" x14ac:dyDescent="0.45">
      <c r="A24" s="8"/>
      <c r="B24" s="16" t="s">
        <v>60</v>
      </c>
      <c r="C24" s="14"/>
      <c r="D24" s="14"/>
      <c r="E24" s="17">
        <f>'Test Data'!G31</f>
        <v>1</v>
      </c>
      <c r="F24" s="12"/>
      <c r="G24" s="17">
        <f>'Test Data'!J31</f>
        <v>0</v>
      </c>
      <c r="H24" s="14"/>
      <c r="I24" s="14"/>
      <c r="J24" s="14"/>
      <c r="K24" s="14"/>
      <c r="M24" s="3"/>
      <c r="N24" s="3"/>
      <c r="O24" s="3"/>
    </row>
    <row r="25" spans="1:15" ht="13.7" x14ac:dyDescent="0.4">
      <c r="A25" s="8"/>
      <c r="B25" s="16" t="s">
        <v>9</v>
      </c>
      <c r="C25" s="14"/>
      <c r="D25" s="14"/>
      <c r="E25" s="18">
        <f>SUM(E23/E24)</f>
        <v>5.75</v>
      </c>
      <c r="F25" s="12"/>
      <c r="G25" s="18" t="e">
        <f>SUM(G23/G24)</f>
        <v>#DIV/0!</v>
      </c>
      <c r="H25" s="14"/>
      <c r="I25" s="14"/>
      <c r="J25" s="14"/>
      <c r="K25" s="14"/>
      <c r="M25" s="39"/>
      <c r="N25" s="3"/>
      <c r="O25" s="3"/>
    </row>
    <row r="26" spans="1:15" ht="14" thickBot="1" x14ac:dyDescent="0.45">
      <c r="A26" s="8"/>
      <c r="B26" s="16" t="s">
        <v>61</v>
      </c>
      <c r="C26" s="14"/>
      <c r="D26" s="14"/>
      <c r="E26" s="17">
        <f>'Test Data'!G43</f>
        <v>150</v>
      </c>
      <c r="F26" s="12"/>
      <c r="G26" s="17">
        <f>'Test Data'!J43</f>
        <v>0</v>
      </c>
      <c r="H26" s="14"/>
      <c r="I26" s="14"/>
      <c r="J26" s="14"/>
      <c r="K26" s="14"/>
      <c r="M26" s="38"/>
      <c r="N26" s="3"/>
      <c r="O26" s="3"/>
    </row>
    <row r="27" spans="1:15" ht="13.7" x14ac:dyDescent="0.4">
      <c r="A27" s="8"/>
      <c r="B27" s="16" t="s">
        <v>10</v>
      </c>
      <c r="C27" s="14"/>
      <c r="D27" s="14"/>
      <c r="E27" s="1">
        <f>SUM(E25*E26)</f>
        <v>862.5</v>
      </c>
      <c r="F27" s="12"/>
      <c r="G27" s="1" t="e">
        <f>SUM(G25*G26)</f>
        <v>#DIV/0!</v>
      </c>
      <c r="H27" s="14"/>
      <c r="I27" s="14"/>
      <c r="J27" s="14"/>
      <c r="K27" s="14"/>
      <c r="M27" s="3"/>
      <c r="N27" s="3"/>
      <c r="O27" s="3"/>
    </row>
    <row r="28" spans="1:15" ht="13.7" x14ac:dyDescent="0.4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M28" s="40"/>
      <c r="N28" s="3"/>
      <c r="O28" s="3"/>
    </row>
    <row r="29" spans="1:15" x14ac:dyDescent="0.4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M29" s="3"/>
      <c r="N29" s="3"/>
      <c r="O29" s="3"/>
    </row>
    <row r="30" spans="1:15" s="42" customFormat="1" ht="22.2" customHeight="1" x14ac:dyDescent="0.6">
      <c r="A30" s="197" t="s">
        <v>71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M30" s="43"/>
      <c r="N30" s="44"/>
      <c r="O30" s="44"/>
    </row>
    <row r="31" spans="1:15" x14ac:dyDescent="0.4">
      <c r="A31" s="8"/>
      <c r="B31" s="14"/>
      <c r="C31" s="14"/>
      <c r="D31" s="14" t="s">
        <v>11</v>
      </c>
      <c r="E31" s="14"/>
      <c r="F31" s="14"/>
      <c r="G31" s="14"/>
      <c r="H31" s="14"/>
      <c r="I31" s="14"/>
      <c r="J31" s="14"/>
      <c r="K31" s="14"/>
      <c r="M31" s="41"/>
      <c r="N31" s="3"/>
      <c r="O31" s="3"/>
    </row>
    <row r="32" spans="1:15" x14ac:dyDescent="0.4">
      <c r="A32" s="8"/>
      <c r="B32" s="14"/>
      <c r="C32" s="14"/>
      <c r="D32" s="14"/>
      <c r="E32" s="14"/>
      <c r="F32" s="14"/>
      <c r="G32" s="14"/>
      <c r="H32" s="14"/>
      <c r="I32" s="14"/>
      <c r="J32" s="14"/>
      <c r="K32" s="14"/>
      <c r="M32" s="3"/>
      <c r="N32" s="3"/>
      <c r="O32" s="3"/>
    </row>
    <row r="33" spans="1:15" ht="13.7" x14ac:dyDescent="0.4">
      <c r="A33" s="8"/>
      <c r="B33" s="14"/>
      <c r="C33" s="14"/>
      <c r="D33" s="14"/>
      <c r="E33" s="4" t="str">
        <f>E17</f>
        <v>Competitor</v>
      </c>
      <c r="F33" s="14"/>
      <c r="G33" s="9" t="s">
        <v>90</v>
      </c>
      <c r="H33" s="14"/>
      <c r="I33" s="14"/>
      <c r="J33" s="14"/>
      <c r="K33" s="14"/>
      <c r="M33" s="3"/>
      <c r="N33" s="3"/>
      <c r="O33" s="3"/>
    </row>
    <row r="34" spans="1:15" ht="13.7" x14ac:dyDescent="0.4">
      <c r="A34" s="8"/>
      <c r="B34" s="16"/>
      <c r="C34" s="16"/>
      <c r="D34" s="16"/>
      <c r="E34" s="8"/>
      <c r="F34" s="14"/>
      <c r="G34" s="66" t="s">
        <v>87</v>
      </c>
      <c r="H34" s="14"/>
      <c r="I34" s="14"/>
      <c r="J34" s="14"/>
      <c r="K34" s="14"/>
      <c r="M34" s="3"/>
      <c r="N34" s="3"/>
      <c r="O34" s="3"/>
    </row>
    <row r="35" spans="1:15" ht="13.7" x14ac:dyDescent="0.4">
      <c r="A35" s="8"/>
      <c r="B35" s="16" t="s">
        <v>12</v>
      </c>
      <c r="C35" s="16"/>
      <c r="D35" s="16"/>
      <c r="E35" s="1">
        <f>'Test Data'!G42</f>
        <v>100</v>
      </c>
      <c r="F35" s="12"/>
      <c r="G35" s="1">
        <f>'Test Data'!J42</f>
        <v>0</v>
      </c>
      <c r="H35" s="14"/>
      <c r="I35" s="14"/>
      <c r="J35" s="14"/>
      <c r="K35" s="14"/>
      <c r="M35" s="3"/>
      <c r="N35" s="3"/>
      <c r="O35" s="3"/>
    </row>
    <row r="36" spans="1:15" ht="14" thickBot="1" x14ac:dyDescent="0.45">
      <c r="A36" s="8"/>
      <c r="B36" s="16" t="s">
        <v>13</v>
      </c>
      <c r="C36" s="16"/>
      <c r="D36" s="16"/>
      <c r="E36" s="17">
        <v>60</v>
      </c>
      <c r="F36" s="12"/>
      <c r="G36" s="17">
        <v>60</v>
      </c>
      <c r="H36" s="14"/>
      <c r="I36" s="14"/>
      <c r="J36" s="14"/>
      <c r="K36" s="14"/>
      <c r="M36" s="3"/>
      <c r="N36" s="3"/>
      <c r="O36" s="3"/>
    </row>
    <row r="37" spans="1:15" ht="13.7" x14ac:dyDescent="0.4">
      <c r="A37" s="8"/>
      <c r="B37" s="16" t="s">
        <v>62</v>
      </c>
      <c r="C37" s="16"/>
      <c r="D37" s="16"/>
      <c r="E37" s="1">
        <f>SUM(E35/E36)</f>
        <v>1.6666666666666667</v>
      </c>
      <c r="F37" s="12"/>
      <c r="G37" s="1">
        <f>SUM(G35/G36)</f>
        <v>0</v>
      </c>
      <c r="H37" s="14"/>
      <c r="I37" s="14"/>
      <c r="J37" s="14"/>
      <c r="K37" s="14"/>
    </row>
    <row r="38" spans="1:15" ht="14" thickBot="1" x14ac:dyDescent="0.45">
      <c r="A38" s="8"/>
      <c r="B38" s="16" t="s">
        <v>64</v>
      </c>
      <c r="C38" s="16"/>
      <c r="D38" s="16"/>
      <c r="E38" s="19">
        <f>'Test Data'!G41</f>
        <v>5</v>
      </c>
      <c r="F38" s="12"/>
      <c r="G38" s="19">
        <f>'Test Data'!J41</f>
        <v>0</v>
      </c>
      <c r="H38" s="14"/>
      <c r="I38" s="14"/>
      <c r="J38" s="14"/>
      <c r="K38" s="14"/>
    </row>
    <row r="39" spans="1:15" ht="13.7" x14ac:dyDescent="0.4">
      <c r="A39" s="8"/>
      <c r="B39" s="16" t="s">
        <v>14</v>
      </c>
      <c r="C39" s="16"/>
      <c r="D39" s="16"/>
      <c r="E39" s="1">
        <f>SUM(E37*E38)</f>
        <v>8.3333333333333339</v>
      </c>
      <c r="F39" s="12"/>
      <c r="G39" s="1">
        <f>SUM(G37*G38)</f>
        <v>0</v>
      </c>
      <c r="H39" s="14"/>
      <c r="I39" s="14"/>
      <c r="J39" s="14"/>
      <c r="K39" s="14"/>
    </row>
    <row r="40" spans="1:15" ht="14" thickBot="1" x14ac:dyDescent="0.45">
      <c r="A40" s="8"/>
      <c r="B40" s="16" t="s">
        <v>15</v>
      </c>
      <c r="C40" s="16"/>
      <c r="D40" s="16"/>
      <c r="E40" s="17">
        <f>SUM(E26/E24)</f>
        <v>150</v>
      </c>
      <c r="F40" s="12"/>
      <c r="G40" s="17" t="e">
        <f>SUM(G26/G24)</f>
        <v>#DIV/0!</v>
      </c>
      <c r="H40" s="14"/>
      <c r="I40" s="14"/>
      <c r="J40" s="14"/>
      <c r="K40" s="14"/>
    </row>
    <row r="41" spans="1:15" ht="13.7" x14ac:dyDescent="0.4">
      <c r="A41" s="8"/>
      <c r="B41" s="16" t="s">
        <v>63</v>
      </c>
      <c r="C41" s="16"/>
      <c r="D41" s="16"/>
      <c r="E41" s="1">
        <f>SUM(E39*E40)</f>
        <v>1250</v>
      </c>
      <c r="F41" s="12"/>
      <c r="G41" s="1" t="e">
        <f>SUM(G39*G40)</f>
        <v>#DIV/0!</v>
      </c>
      <c r="H41" s="14"/>
      <c r="I41" s="14"/>
      <c r="J41" s="14"/>
      <c r="K41" s="14"/>
    </row>
    <row r="42" spans="1:15" ht="13.7" x14ac:dyDescent="0.4">
      <c r="A42" s="8"/>
      <c r="B42" s="16"/>
      <c r="C42" s="16"/>
      <c r="D42" s="16"/>
      <c r="E42" s="16"/>
      <c r="F42" s="14"/>
      <c r="G42" s="14"/>
      <c r="H42" s="14"/>
      <c r="I42" s="14"/>
      <c r="J42" s="14"/>
      <c r="K42" s="14"/>
    </row>
    <row r="43" spans="1:15" ht="22.2" customHeight="1" x14ac:dyDescent="0.6">
      <c r="A43" s="197" t="s">
        <v>16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</row>
    <row r="44" spans="1:15" ht="12.75" customHeight="1" x14ac:dyDescent="0.4">
      <c r="A44" s="8"/>
      <c r="B44" s="20"/>
      <c r="C44" s="14"/>
      <c r="D44" s="14"/>
      <c r="E44" s="14"/>
      <c r="F44" s="14"/>
      <c r="G44" s="14"/>
      <c r="H44" s="14"/>
      <c r="I44" s="14"/>
      <c r="J44" s="14"/>
      <c r="K44" s="14"/>
    </row>
    <row r="45" spans="1:15" ht="12.75" customHeight="1" x14ac:dyDescent="0.4">
      <c r="A45" s="8"/>
      <c r="B45" s="20"/>
      <c r="C45" s="14"/>
      <c r="D45" s="14"/>
      <c r="E45" s="4" t="str">
        <f>E17</f>
        <v>Competitor</v>
      </c>
      <c r="F45" s="14"/>
      <c r="G45" s="9" t="s">
        <v>90</v>
      </c>
      <c r="H45" s="14"/>
      <c r="I45" s="14"/>
      <c r="J45" s="14"/>
      <c r="K45" s="14"/>
    </row>
    <row r="46" spans="1:15" x14ac:dyDescent="0.4">
      <c r="A46" s="8"/>
      <c r="B46" s="20"/>
      <c r="C46" s="14"/>
      <c r="D46" s="14"/>
      <c r="E46" s="14"/>
      <c r="F46" s="14"/>
      <c r="G46" s="66" t="s">
        <v>87</v>
      </c>
      <c r="H46" s="14"/>
      <c r="I46" s="14"/>
      <c r="J46" s="14"/>
      <c r="K46" s="14"/>
    </row>
    <row r="47" spans="1:15" ht="13.7" x14ac:dyDescent="0.4">
      <c r="A47" s="8"/>
      <c r="B47" s="16" t="s">
        <v>12</v>
      </c>
      <c r="C47" s="16"/>
      <c r="D47" s="16"/>
      <c r="E47" s="1">
        <f>'Test Data'!G42</f>
        <v>100</v>
      </c>
      <c r="F47" s="21"/>
      <c r="G47" s="1">
        <f>'Test Data'!J42</f>
        <v>0</v>
      </c>
      <c r="H47" s="14"/>
      <c r="I47" s="14"/>
      <c r="J47" s="14"/>
      <c r="K47" s="14"/>
    </row>
    <row r="48" spans="1:15" ht="14" thickBot="1" x14ac:dyDescent="0.45">
      <c r="A48" s="8"/>
      <c r="B48" s="16" t="s">
        <v>17</v>
      </c>
      <c r="C48" s="16"/>
      <c r="D48" s="16"/>
      <c r="E48" s="17">
        <v>60</v>
      </c>
      <c r="F48" s="21"/>
      <c r="G48" s="17">
        <v>60</v>
      </c>
      <c r="H48" s="14"/>
      <c r="I48" s="14"/>
      <c r="J48" s="14"/>
      <c r="K48" s="14"/>
    </row>
    <row r="49" spans="1:39" ht="13.7" x14ac:dyDescent="0.4">
      <c r="A49" s="8"/>
      <c r="B49" s="16" t="s">
        <v>62</v>
      </c>
      <c r="C49" s="16"/>
      <c r="D49" s="16"/>
      <c r="E49" s="1">
        <f>SUM(E47/E48)</f>
        <v>1.6666666666666667</v>
      </c>
      <c r="F49" s="21"/>
      <c r="G49" s="1">
        <f>SUM(G47/G48)</f>
        <v>0</v>
      </c>
      <c r="H49" s="14"/>
      <c r="I49" s="14"/>
      <c r="J49" s="14"/>
      <c r="K49" s="14"/>
    </row>
    <row r="50" spans="1:39" ht="14" thickBot="1" x14ac:dyDescent="0.45">
      <c r="A50" s="8"/>
      <c r="B50" s="16" t="s">
        <v>18</v>
      </c>
      <c r="C50" s="16"/>
      <c r="D50" s="16"/>
      <c r="E50" s="22">
        <f>'Test Data'!G30</f>
        <v>24</v>
      </c>
      <c r="F50" s="21"/>
      <c r="G50" s="22">
        <f>'Test Data'!J30</f>
        <v>0</v>
      </c>
      <c r="H50" s="14"/>
      <c r="I50" s="14"/>
      <c r="J50" s="14"/>
      <c r="K50" s="14"/>
    </row>
    <row r="51" spans="1:39" ht="13.7" x14ac:dyDescent="0.4">
      <c r="A51" s="8"/>
      <c r="B51" s="16" t="s">
        <v>19</v>
      </c>
      <c r="C51" s="16"/>
      <c r="D51" s="16"/>
      <c r="E51" s="1">
        <f>SUM(E49*E50)</f>
        <v>40</v>
      </c>
      <c r="F51" s="21"/>
      <c r="G51" s="1">
        <f>SUM(G49*G50)</f>
        <v>0</v>
      </c>
      <c r="H51" s="14"/>
      <c r="I51" s="14"/>
      <c r="J51" s="14"/>
      <c r="K51" s="14"/>
    </row>
    <row r="52" spans="1:39" ht="14" thickBot="1" x14ac:dyDescent="0.45">
      <c r="A52" s="8"/>
      <c r="B52" s="16" t="s">
        <v>20</v>
      </c>
      <c r="C52" s="16"/>
      <c r="D52" s="16"/>
      <c r="E52" s="17">
        <f>'Test Data'!G43</f>
        <v>150</v>
      </c>
      <c r="F52" s="21"/>
      <c r="G52" s="17">
        <f>'Test Data'!J43</f>
        <v>0</v>
      </c>
      <c r="H52" s="14"/>
      <c r="I52" s="14"/>
      <c r="J52" s="14"/>
      <c r="K52" s="14"/>
    </row>
    <row r="53" spans="1:39" ht="13.7" x14ac:dyDescent="0.4">
      <c r="A53" s="8"/>
      <c r="B53" s="16" t="s">
        <v>21</v>
      </c>
      <c r="C53" s="16"/>
      <c r="D53" s="16"/>
      <c r="E53" s="1">
        <f>SUM(E51*E52)</f>
        <v>6000</v>
      </c>
      <c r="F53" s="21"/>
      <c r="G53" s="1">
        <f>SUM(G51*G52)</f>
        <v>0</v>
      </c>
      <c r="H53" s="14"/>
      <c r="I53" s="14"/>
      <c r="J53" s="8"/>
      <c r="K53" s="14"/>
    </row>
    <row r="54" spans="1:39" ht="13.7" x14ac:dyDescent="0.4">
      <c r="A54" s="8"/>
      <c r="B54" s="16"/>
      <c r="C54" s="16"/>
      <c r="D54" s="16"/>
      <c r="E54" s="16"/>
      <c r="F54" s="16"/>
      <c r="G54" s="16"/>
      <c r="H54" s="14"/>
      <c r="I54" s="14"/>
      <c r="J54" s="8"/>
      <c r="K54" s="14"/>
    </row>
    <row r="55" spans="1:39" ht="13.7" x14ac:dyDescent="0.4">
      <c r="A55" s="8"/>
      <c r="B55" s="16" t="s">
        <v>22</v>
      </c>
      <c r="C55" s="16"/>
      <c r="D55" s="16"/>
      <c r="E55" s="1">
        <f>SUM(E53+E41+E27)</f>
        <v>8112.5</v>
      </c>
      <c r="F55" s="16"/>
      <c r="G55" s="1" t="e">
        <f>SUM(G53+G41+G27)</f>
        <v>#DIV/0!</v>
      </c>
      <c r="H55" s="14"/>
      <c r="I55" s="14"/>
      <c r="J55" s="8"/>
      <c r="K55" s="14"/>
    </row>
    <row r="56" spans="1:39" x14ac:dyDescent="0.4">
      <c r="A56" s="8"/>
      <c r="B56" s="23"/>
      <c r="C56" s="23"/>
      <c r="D56" s="23"/>
      <c r="E56" s="23"/>
      <c r="F56" s="23"/>
      <c r="G56" s="23"/>
      <c r="H56" s="23"/>
      <c r="I56" s="23"/>
      <c r="J56" s="8"/>
      <c r="K56" s="2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22.2" customHeight="1" x14ac:dyDescent="0.6">
      <c r="A57" s="196" t="s">
        <v>23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4">
      <c r="A58" s="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7.350000000000001" x14ac:dyDescent="0.5">
      <c r="A59" s="8"/>
      <c r="B59" s="23"/>
      <c r="C59" s="23"/>
      <c r="D59" s="24" t="s">
        <v>24</v>
      </c>
      <c r="E59" s="24"/>
      <c r="F59" s="25" t="e">
        <f>SUM(E27-G27)</f>
        <v>#DIV/0!</v>
      </c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7.350000000000001" x14ac:dyDescent="0.5">
      <c r="A60" s="8"/>
      <c r="B60" s="23"/>
      <c r="C60" s="23"/>
      <c r="D60" s="24" t="s">
        <v>25</v>
      </c>
      <c r="E60" s="24"/>
      <c r="F60" s="25" t="e">
        <f>SUM(E41-G41)</f>
        <v>#DIV/0!</v>
      </c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7.7" thickBot="1" x14ac:dyDescent="0.55000000000000004">
      <c r="A61" s="8"/>
      <c r="B61" s="23"/>
      <c r="C61" s="23"/>
      <c r="D61" s="24" t="s">
        <v>26</v>
      </c>
      <c r="E61" s="24"/>
      <c r="F61" s="26">
        <f>SUM(E53-G53)</f>
        <v>6000</v>
      </c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1.7" customHeight="1" x14ac:dyDescent="0.7">
      <c r="A62" s="8"/>
      <c r="B62" s="48" t="e">
        <f>IF(F62&lt;0,"WINNER","")</f>
        <v>#DIV/0!</v>
      </c>
      <c r="C62" s="23"/>
      <c r="D62" s="193" t="s">
        <v>27</v>
      </c>
      <c r="E62" s="193"/>
      <c r="F62" s="194" t="e">
        <f>SUM(F59:F61)</f>
        <v>#DIV/0!</v>
      </c>
      <c r="G62" s="194"/>
      <c r="H62" s="48" t="e">
        <f>IF(F62&gt;=0,"WINNER","")</f>
        <v>#DIV/0!</v>
      </c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6.5" customHeight="1" x14ac:dyDescent="0.5">
      <c r="A63" s="7"/>
      <c r="B63" s="124"/>
      <c r="C63" s="23"/>
      <c r="D63" s="27"/>
      <c r="E63" s="23"/>
      <c r="F63" s="28"/>
      <c r="G63" s="23"/>
      <c r="H63" s="23"/>
      <c r="I63" s="23"/>
      <c r="J63" s="23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4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</row>
    <row r="65" spans="1:39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39" x14ac:dyDescent="0.4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</row>
    <row r="67" spans="1:39" x14ac:dyDescent="0.4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</row>
    <row r="68" spans="1:39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39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39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39" ht="12.75" customHeight="1" x14ac:dyDescent="0.4">
      <c r="A71" s="189" t="s">
        <v>29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</row>
    <row r="72" spans="1:39" ht="16.5" customHeight="1" x14ac:dyDescent="0.5">
      <c r="A72" s="8"/>
      <c r="B72" s="23"/>
      <c r="C72" s="23"/>
      <c r="D72" s="27"/>
      <c r="E72" s="23"/>
      <c r="F72" s="28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6.5" customHeight="1" x14ac:dyDescent="0.5">
      <c r="A73" s="10" t="s">
        <v>30</v>
      </c>
      <c r="B73" s="23" t="str">
        <f>'Test Data'!C4</f>
        <v>Tire Mold Customer</v>
      </c>
      <c r="C73" s="23"/>
      <c r="D73" s="27"/>
      <c r="E73" s="23"/>
      <c r="F73" s="28"/>
      <c r="G73" s="5" t="s">
        <v>6</v>
      </c>
      <c r="H73" s="11">
        <f>'Test Data'!J1</f>
        <v>43793</v>
      </c>
      <c r="I73" s="8"/>
      <c r="J73" s="8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6.5" customHeight="1" x14ac:dyDescent="0.5">
      <c r="A74" s="10" t="s">
        <v>54</v>
      </c>
      <c r="B74" s="23">
        <f>'Test Data'!C5</f>
        <v>0</v>
      </c>
      <c r="C74" s="23"/>
      <c r="D74" s="27"/>
      <c r="E74" s="23"/>
      <c r="F74" s="28"/>
      <c r="G74" s="10" t="s">
        <v>91</v>
      </c>
      <c r="H74" s="195" t="str">
        <f>'Test Data'!H4</f>
        <v xml:space="preserve">Dave Williams </v>
      </c>
      <c r="I74" s="195"/>
      <c r="J74" s="195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6.5" customHeight="1" x14ac:dyDescent="0.5">
      <c r="A75" s="29"/>
      <c r="B75" s="23"/>
      <c r="C75" s="23"/>
      <c r="D75" s="27"/>
      <c r="E75" s="23"/>
      <c r="F75" s="28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6.5" customHeight="1" x14ac:dyDescent="0.5">
      <c r="A76" s="29"/>
      <c r="B76" s="23"/>
      <c r="C76" s="23"/>
      <c r="D76" s="27"/>
      <c r="E76" s="23"/>
      <c r="F76" s="28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6.5" customHeight="1" x14ac:dyDescent="0.5">
      <c r="A77" s="29"/>
      <c r="B77" s="23"/>
      <c r="C77" s="23"/>
      <c r="D77" s="27"/>
      <c r="E77" s="23"/>
      <c r="F77" s="28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6.5" customHeight="1" x14ac:dyDescent="0.5">
      <c r="A78" s="29"/>
      <c r="B78" s="23"/>
      <c r="C78" s="23"/>
      <c r="D78" s="27"/>
      <c r="E78" s="23"/>
      <c r="F78" s="28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6.5" customHeight="1" x14ac:dyDescent="0.5">
      <c r="A79" s="29"/>
      <c r="B79" s="23"/>
      <c r="C79" s="23"/>
      <c r="D79" s="27"/>
      <c r="E79" s="23"/>
      <c r="F79" s="28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6.5" customHeight="1" x14ac:dyDescent="0.5">
      <c r="A80" s="29"/>
      <c r="B80" s="23"/>
      <c r="C80" s="23"/>
      <c r="D80" s="27"/>
      <c r="E80" s="23"/>
      <c r="F80" s="28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4.25" customHeight="1" x14ac:dyDescent="0.5">
      <c r="A81" s="8"/>
      <c r="B81" s="23"/>
      <c r="C81" s="23"/>
      <c r="D81" s="27"/>
      <c r="E81" s="23"/>
      <c r="F81" s="28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6.5" customHeight="1" x14ac:dyDescent="0.4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22.7" customHeight="1" x14ac:dyDescent="0.4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24.7" x14ac:dyDescent="1.05">
      <c r="A84" s="184" t="s">
        <v>93</v>
      </c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9" thickBot="1" x14ac:dyDescent="0.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4">
      <c r="A86" s="30"/>
      <c r="B86" s="31"/>
      <c r="C86" s="31"/>
      <c r="D86" s="31"/>
      <c r="E86" s="31"/>
      <c r="F86" s="31"/>
      <c r="G86" s="31"/>
      <c r="H86" s="31"/>
      <c r="I86" s="31"/>
      <c r="J86" s="32"/>
      <c r="K86" s="3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4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6"/>
    </row>
    <row r="88" spans="1:39" x14ac:dyDescent="0.4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1:39" x14ac:dyDescent="0.4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6"/>
    </row>
    <row r="90" spans="1:39" x14ac:dyDescent="0.4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6"/>
    </row>
    <row r="91" spans="1:39" x14ac:dyDescent="0.4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6"/>
    </row>
    <row r="92" spans="1:39" x14ac:dyDescent="0.4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39" x14ac:dyDescent="0.4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6"/>
    </row>
    <row r="94" spans="1:39" x14ac:dyDescent="0.4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6"/>
    </row>
    <row r="95" spans="1:39" x14ac:dyDescent="0.4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6"/>
    </row>
    <row r="96" spans="1:39" x14ac:dyDescent="0.4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1" x14ac:dyDescent="0.4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6"/>
    </row>
    <row r="98" spans="1:11" x14ac:dyDescent="0.4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6"/>
    </row>
    <row r="99" spans="1:11" x14ac:dyDescent="0.4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6"/>
    </row>
    <row r="100" spans="1:11" x14ac:dyDescent="0.4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6"/>
    </row>
    <row r="101" spans="1:11" x14ac:dyDescent="0.4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6"/>
    </row>
    <row r="102" spans="1:11" x14ac:dyDescent="0.4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6"/>
    </row>
    <row r="103" spans="1:11" x14ac:dyDescent="0.4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6"/>
    </row>
    <row r="104" spans="1:11" x14ac:dyDescent="0.4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6"/>
    </row>
    <row r="105" spans="1:11" x14ac:dyDescent="0.4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6"/>
    </row>
    <row r="106" spans="1:11" x14ac:dyDescent="0.4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6"/>
    </row>
    <row r="107" spans="1:11" x14ac:dyDescent="0.4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6"/>
    </row>
    <row r="108" spans="1:11" x14ac:dyDescent="0.4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6"/>
    </row>
    <row r="109" spans="1:11" x14ac:dyDescent="0.4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6"/>
    </row>
    <row r="110" spans="1:11" x14ac:dyDescent="0.4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6"/>
    </row>
    <row r="111" spans="1:11" x14ac:dyDescent="0.4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6"/>
    </row>
    <row r="112" spans="1:11" x14ac:dyDescent="0.4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6"/>
    </row>
    <row r="113" spans="1:11" x14ac:dyDescent="0.4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6"/>
    </row>
    <row r="114" spans="1:11" x14ac:dyDescent="0.4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6"/>
    </row>
    <row r="115" spans="1:11" x14ac:dyDescent="0.4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6"/>
    </row>
    <row r="116" spans="1:11" x14ac:dyDescent="0.4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6"/>
    </row>
    <row r="117" spans="1:11" x14ac:dyDescent="0.4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6"/>
    </row>
    <row r="118" spans="1:11" x14ac:dyDescent="0.4">
      <c r="A118" s="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x14ac:dyDescent="0.4">
      <c r="A119" s="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x14ac:dyDescent="0.4">
      <c r="A120" s="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</sheetData>
  <mergeCells count="20">
    <mergeCell ref="A84:K84"/>
    <mergeCell ref="H20:J20"/>
    <mergeCell ref="A66:K67"/>
    <mergeCell ref="A71:K71"/>
    <mergeCell ref="D62:E62"/>
    <mergeCell ref="F62:G62"/>
    <mergeCell ref="H74:J74"/>
    <mergeCell ref="A57:K57"/>
    <mergeCell ref="A3:K4"/>
    <mergeCell ref="A13:K14"/>
    <mergeCell ref="I11:K11"/>
    <mergeCell ref="A82:K83"/>
    <mergeCell ref="A15:K15"/>
    <mergeCell ref="B10:D10"/>
    <mergeCell ref="B11:D11"/>
    <mergeCell ref="A8:K8"/>
    <mergeCell ref="A30:K30"/>
    <mergeCell ref="A43:K43"/>
    <mergeCell ref="I17:J17"/>
    <mergeCell ref="I18:J18"/>
  </mergeCells>
  <phoneticPr fontId="0" type="noConversion"/>
  <printOptions horizontalCentered="1"/>
  <pageMargins left="0.25" right="0.25" top="0.5" bottom="0.5" header="0" footer="0"/>
  <pageSetup scale="70" fitToWidth="2" orientation="portrait" horizontalDpi="4294967293" verticalDpi="300" r:id="rId1"/>
  <headerFooter alignWithMargins="0">
    <oddFooter>&amp;CPage &amp;P of  &amp;N</oddFooter>
  </headerFooter>
  <rowBreaks count="1" manualBreakCount="1">
    <brk id="63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Test Data</vt:lpstr>
      <vt:lpstr>Cost Savings ZCCUSA 1st Test</vt:lpstr>
      <vt:lpstr>Cost Savings ZCCUSA 2nd Test</vt:lpstr>
      <vt:lpstr>Cost Savings ZCCUSA 3rd Test</vt:lpstr>
      <vt:lpstr>'Cost Savings ZCCUSA 1st Test'!Print_Area</vt:lpstr>
      <vt:lpstr>'Cost Savings ZCCUSA 2nd Test'!Print_Area</vt:lpstr>
      <vt:lpstr>'Cost Savings ZCCUSA 3rd Test'!Print_Area</vt:lpstr>
      <vt:lpstr>'Test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Thompson</dc:creator>
  <cp:lastModifiedBy>Dave Williams</cp:lastModifiedBy>
  <cp:lastPrinted>2018-05-09T13:15:12Z</cp:lastPrinted>
  <dcterms:created xsi:type="dcterms:W3CDTF">1999-02-04T15:05:37Z</dcterms:created>
  <dcterms:modified xsi:type="dcterms:W3CDTF">2020-01-02T18:03:17Z</dcterms:modified>
</cp:coreProperties>
</file>